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GIAO\Cong khai NS\cong khai NS 2024\cong khai du toan 2025-trinh HĐND\"/>
    </mc:Choice>
  </mc:AlternateContent>
  <bookViews>
    <workbookView xWindow="0" yWindow="0" windowWidth="24000" windowHeight="9435" tabRatio="880"/>
  </bookViews>
  <sheets>
    <sheet name="BIEU 33" sheetId="15" r:id="rId1"/>
    <sheet name="BIEU 34" sheetId="30" r:id="rId2"/>
    <sheet name="bieu 35" sheetId="16" r:id="rId3"/>
    <sheet name="bieu 36" sheetId="33" r:id="rId4"/>
    <sheet name="Bieu 37" sheetId="34" r:id="rId5"/>
    <sheet name="Bieu 38" sheetId="59" r:id="rId6"/>
    <sheet name="Bieu 40" sheetId="60" r:id="rId7"/>
    <sheet name="Bieu 41" sheetId="49" r:id="rId8"/>
    <sheet name="Bieu 42" sheetId="39" r:id="rId9"/>
    <sheet name="Bieu 43" sheetId="42" r:id="rId10"/>
    <sheet name="Bieu 44" sheetId="61" r:id="rId11"/>
  </sheets>
  <definedNames>
    <definedName name="chuong_phuluc_15" localSheetId="0">'BIEU 33'!#REF!</definedName>
    <definedName name="chuong_phuluc_15_name" localSheetId="0">'BIEU 33'!$A$3</definedName>
    <definedName name="chuong_phuluc_16" localSheetId="2">'bieu 35'!$A$1</definedName>
    <definedName name="chuong_phuluc_16_name" localSheetId="2">'bieu 35'!$A$3</definedName>
    <definedName name="chuong_phuluc_30" localSheetId="1">'BIEU 34'!$E$1</definedName>
    <definedName name="chuong_phuluc_30_name" localSheetId="1">'BIEU 34'!$A$3</definedName>
    <definedName name="chuong_phuluc_33" localSheetId="3">'bieu 36'!$E$1</definedName>
    <definedName name="chuong_phuluc_33_name" localSheetId="3">'bieu 36'!$A$3</definedName>
    <definedName name="chuong_phuluc_34_name" localSheetId="4">'Bieu 37'!$A$3</definedName>
    <definedName name="chuong_phuluc_39" localSheetId="8">'Bieu 42'!$I$1</definedName>
    <definedName name="chuong_phuluc_39_name" localSheetId="8">'Bieu 42'!$A$2</definedName>
    <definedName name="chuong_phuluc_42" localSheetId="9">'Bieu 43'!#REF!</definedName>
    <definedName name="chuong_phuluc_42_name" localSheetId="9">'Bieu 43'!$A$2</definedName>
    <definedName name="_xlnm.Print_Area" localSheetId="1">'BIEU 34'!$A$1:$F$42</definedName>
    <definedName name="_xlnm.Print_Area" localSheetId="3">'bieu 36'!$A$1:$E$35</definedName>
    <definedName name="_xlnm.Print_Area" localSheetId="4">'Bieu 37'!$A$1:$C$46</definedName>
    <definedName name="_xlnm.Print_Area" localSheetId="5">'Bieu 38'!$A$1:$M$97</definedName>
    <definedName name="_xlnm.Print_Titles" localSheetId="5">'Bieu 38'!$5:$6</definedName>
    <definedName name="_xlnm.Print_Titles" localSheetId="6">'Bieu 40'!$4:$7</definedName>
  </definedNames>
  <calcPr calcId="152511"/>
</workbook>
</file>

<file path=xl/calcChain.xml><?xml version="1.0" encoding="utf-8"?>
<calcChain xmlns="http://schemas.openxmlformats.org/spreadsheetml/2006/main">
  <c r="J11" i="39" l="1"/>
  <c r="J12" i="39"/>
  <c r="J13" i="39"/>
  <c r="J14" i="39"/>
  <c r="J15" i="39"/>
  <c r="J16" i="39"/>
  <c r="J17" i="39"/>
  <c r="J18" i="39"/>
  <c r="J19" i="39"/>
  <c r="J20" i="39"/>
  <c r="J10" i="39"/>
  <c r="C86" i="60"/>
  <c r="C85" i="60"/>
  <c r="C84" i="60"/>
  <c r="C83" i="60"/>
  <c r="C82" i="60"/>
  <c r="C81" i="60"/>
  <c r="C80" i="60"/>
  <c r="C79" i="60"/>
  <c r="C77" i="60" s="1"/>
  <c r="C78" i="60"/>
  <c r="T77" i="60"/>
  <c r="S77" i="60"/>
  <c r="R77" i="60"/>
  <c r="Q77" i="60"/>
  <c r="P77" i="60"/>
  <c r="O77" i="60"/>
  <c r="N77" i="60"/>
  <c r="M77" i="60"/>
  <c r="L77" i="60"/>
  <c r="K77" i="60"/>
  <c r="J77" i="60"/>
  <c r="I77" i="60"/>
  <c r="H77" i="60"/>
  <c r="G77" i="60"/>
  <c r="F77" i="60"/>
  <c r="E77" i="60"/>
  <c r="D77" i="60"/>
  <c r="C76" i="60"/>
  <c r="C75" i="60"/>
  <c r="C74" i="60"/>
  <c r="C73" i="60"/>
  <c r="C72" i="60"/>
  <c r="C71" i="60" s="1"/>
  <c r="T71" i="60"/>
  <c r="S71" i="60"/>
  <c r="R71" i="60"/>
  <c r="Q71" i="60"/>
  <c r="Q9" i="60" s="1"/>
  <c r="Q8" i="60" s="1"/>
  <c r="P71" i="60"/>
  <c r="O71" i="60"/>
  <c r="N71" i="60"/>
  <c r="M71" i="60"/>
  <c r="M9" i="60" s="1"/>
  <c r="M8" i="60" s="1"/>
  <c r="L71" i="60"/>
  <c r="K71" i="60"/>
  <c r="J71" i="60"/>
  <c r="I71" i="60"/>
  <c r="I9" i="60" s="1"/>
  <c r="I8" i="60" s="1"/>
  <c r="H71" i="60"/>
  <c r="G71" i="60"/>
  <c r="F71" i="60"/>
  <c r="E71" i="60"/>
  <c r="E9" i="60" s="1"/>
  <c r="E8" i="60" s="1"/>
  <c r="D71" i="60"/>
  <c r="C70" i="60"/>
  <c r="C69" i="60"/>
  <c r="C68" i="60" s="1"/>
  <c r="S68" i="60"/>
  <c r="R68" i="60"/>
  <c r="Q68" i="60"/>
  <c r="P68" i="60"/>
  <c r="O68" i="60"/>
  <c r="N68" i="60"/>
  <c r="M68" i="60"/>
  <c r="L68" i="60"/>
  <c r="K68" i="60"/>
  <c r="J68" i="60"/>
  <c r="I68" i="60"/>
  <c r="H68" i="60"/>
  <c r="G68" i="60"/>
  <c r="F68" i="60"/>
  <c r="E68" i="60"/>
  <c r="D68" i="60"/>
  <c r="C67" i="60"/>
  <c r="C66" i="60"/>
  <c r="C65" i="60"/>
  <c r="C64" i="60" s="1"/>
  <c r="S64" i="60"/>
  <c r="R64" i="60"/>
  <c r="Q64" i="60"/>
  <c r="P64" i="60"/>
  <c r="O64" i="60"/>
  <c r="N64" i="60"/>
  <c r="M64" i="60"/>
  <c r="L64" i="60"/>
  <c r="K64" i="60"/>
  <c r="J64" i="60"/>
  <c r="I64" i="60"/>
  <c r="H64" i="60"/>
  <c r="G64" i="60"/>
  <c r="F64" i="60"/>
  <c r="E64" i="60"/>
  <c r="D64" i="60"/>
  <c r="C63" i="60"/>
  <c r="C62" i="60"/>
  <c r="C61" i="60"/>
  <c r="C60" i="60"/>
  <c r="C59" i="60"/>
  <c r="C58" i="60"/>
  <c r="C57" i="60"/>
  <c r="C56" i="60"/>
  <c r="C55" i="60"/>
  <c r="C54" i="60"/>
  <c r="C53" i="60"/>
  <c r="C52" i="60"/>
  <c r="C51" i="60"/>
  <c r="C50" i="60"/>
  <c r="C49" i="60"/>
  <c r="C48" i="60"/>
  <c r="C47" i="60"/>
  <c r="C46" i="60"/>
  <c r="C45" i="60"/>
  <c r="C44" i="60"/>
  <c r="C43" i="60"/>
  <c r="C42" i="60"/>
  <c r="C41" i="60"/>
  <c r="C40" i="60"/>
  <c r="S39" i="60"/>
  <c r="C39" i="60" s="1"/>
  <c r="C38" i="60"/>
  <c r="C37" i="60"/>
  <c r="C36" i="60"/>
  <c r="C35" i="60"/>
  <c r="C34" i="60"/>
  <c r="C33" i="60"/>
  <c r="C32" i="60"/>
  <c r="C31" i="60"/>
  <c r="C30" i="60"/>
  <c r="C29" i="60"/>
  <c r="C28" i="60"/>
  <c r="C27" i="60"/>
  <c r="C26" i="60"/>
  <c r="C25" i="60"/>
  <c r="C24" i="60"/>
  <c r="C23" i="60"/>
  <c r="C22" i="60"/>
  <c r="C21" i="60"/>
  <c r="C20" i="60"/>
  <c r="C19" i="60"/>
  <c r="C18" i="60"/>
  <c r="C17" i="60"/>
  <c r="C16" i="60"/>
  <c r="C15" i="60"/>
  <c r="C14" i="60"/>
  <c r="C10" i="60" s="1"/>
  <c r="C9" i="60" s="1"/>
  <c r="C13" i="60"/>
  <c r="C12" i="60"/>
  <c r="C11" i="60"/>
  <c r="T10" i="60"/>
  <c r="T9" i="60" s="1"/>
  <c r="T8" i="60" s="1"/>
  <c r="S10" i="60"/>
  <c r="R10" i="60"/>
  <c r="Q10" i="60"/>
  <c r="P10" i="60"/>
  <c r="P9" i="60" s="1"/>
  <c r="P8" i="60" s="1"/>
  <c r="O10" i="60"/>
  <c r="N10" i="60"/>
  <c r="M10" i="60"/>
  <c r="L10" i="60"/>
  <c r="L9" i="60" s="1"/>
  <c r="L8" i="60" s="1"/>
  <c r="K10" i="60"/>
  <c r="J10" i="60"/>
  <c r="I10" i="60"/>
  <c r="H10" i="60"/>
  <c r="H9" i="60" s="1"/>
  <c r="H8" i="60" s="1"/>
  <c r="G10" i="60"/>
  <c r="F10" i="60"/>
  <c r="E10" i="60"/>
  <c r="D10" i="60"/>
  <c r="D9" i="60" s="1"/>
  <c r="D8" i="60" s="1"/>
  <c r="S9" i="60"/>
  <c r="R9" i="60"/>
  <c r="R8" i="60" s="1"/>
  <c r="O9" i="60"/>
  <c r="N9" i="60"/>
  <c r="N8" i="60" s="1"/>
  <c r="K9" i="60"/>
  <c r="J9" i="60"/>
  <c r="J8" i="60" s="1"/>
  <c r="G9" i="60"/>
  <c r="F9" i="60"/>
  <c r="F8" i="60" s="1"/>
  <c r="S8" i="60"/>
  <c r="O8" i="60"/>
  <c r="K8" i="60"/>
  <c r="G8" i="60"/>
  <c r="E81" i="59"/>
  <c r="F81" i="59"/>
  <c r="G81" i="59"/>
  <c r="H81" i="59"/>
  <c r="I81" i="59"/>
  <c r="J81" i="59"/>
  <c r="K81" i="59"/>
  <c r="D81" i="59"/>
  <c r="C93" i="59"/>
  <c r="C94" i="59"/>
  <c r="C95" i="59"/>
  <c r="C96" i="59"/>
  <c r="E87" i="59"/>
  <c r="E85" i="59" s="1"/>
  <c r="D82" i="59"/>
  <c r="E71" i="59"/>
  <c r="F71" i="59"/>
  <c r="G71" i="59"/>
  <c r="H71" i="59"/>
  <c r="I71" i="59"/>
  <c r="J71" i="59"/>
  <c r="K71" i="59"/>
  <c r="D71" i="59"/>
  <c r="E68" i="59"/>
  <c r="F68" i="59"/>
  <c r="G68" i="59"/>
  <c r="H68" i="59"/>
  <c r="I68" i="59"/>
  <c r="J68" i="59"/>
  <c r="K68" i="59"/>
  <c r="D68" i="59"/>
  <c r="E64" i="59"/>
  <c r="F64" i="59"/>
  <c r="G64" i="59"/>
  <c r="H64" i="59"/>
  <c r="I64" i="59"/>
  <c r="J64" i="59"/>
  <c r="K64" i="59"/>
  <c r="D64" i="59"/>
  <c r="E41" i="59"/>
  <c r="F41" i="59"/>
  <c r="G41" i="59"/>
  <c r="H41" i="59"/>
  <c r="I41" i="59"/>
  <c r="J41" i="59"/>
  <c r="K41" i="59"/>
  <c r="D41" i="59"/>
  <c r="E10" i="59"/>
  <c r="F10" i="59"/>
  <c r="G10" i="59"/>
  <c r="H10" i="59"/>
  <c r="I10" i="59"/>
  <c r="J10" i="59"/>
  <c r="K10" i="59"/>
  <c r="D10" i="59"/>
  <c r="C11" i="59"/>
  <c r="C12" i="59"/>
  <c r="C13" i="59"/>
  <c r="C14" i="59"/>
  <c r="C15" i="59"/>
  <c r="C16" i="59"/>
  <c r="C17" i="59"/>
  <c r="C18" i="59"/>
  <c r="C19" i="59"/>
  <c r="C20" i="59"/>
  <c r="C21" i="59"/>
  <c r="C22" i="59"/>
  <c r="C23" i="59"/>
  <c r="C24" i="59"/>
  <c r="C25" i="59"/>
  <c r="C26" i="59"/>
  <c r="C27" i="59"/>
  <c r="C28" i="59"/>
  <c r="C29" i="59"/>
  <c r="C30" i="59"/>
  <c r="C31" i="59"/>
  <c r="C32" i="59"/>
  <c r="C33" i="59"/>
  <c r="C34" i="59"/>
  <c r="C35" i="59"/>
  <c r="C36" i="59"/>
  <c r="C37" i="59"/>
  <c r="C38" i="59"/>
  <c r="C39" i="59"/>
  <c r="C40" i="59"/>
  <c r="C42" i="59"/>
  <c r="C43" i="59"/>
  <c r="C44" i="59"/>
  <c r="C45" i="59"/>
  <c r="C46" i="59"/>
  <c r="C47" i="59"/>
  <c r="C48" i="59"/>
  <c r="C49" i="59"/>
  <c r="C50" i="59"/>
  <c r="C51" i="59"/>
  <c r="C52" i="59"/>
  <c r="C53" i="59"/>
  <c r="C54" i="59"/>
  <c r="C55" i="59"/>
  <c r="C56" i="59"/>
  <c r="C57" i="59"/>
  <c r="C58" i="59"/>
  <c r="C59" i="59"/>
  <c r="C60" i="59"/>
  <c r="C61" i="59"/>
  <c r="C62" i="59"/>
  <c r="C63" i="59"/>
  <c r="C65" i="59"/>
  <c r="C66" i="59"/>
  <c r="C67" i="59"/>
  <c r="C69" i="59"/>
  <c r="C70" i="59"/>
  <c r="C72" i="59"/>
  <c r="C73" i="59"/>
  <c r="C74" i="59"/>
  <c r="C75" i="59"/>
  <c r="C76" i="59"/>
  <c r="C77" i="59"/>
  <c r="C78" i="59"/>
  <c r="C79" i="59"/>
  <c r="C80" i="59"/>
  <c r="E82" i="59"/>
  <c r="F82" i="59"/>
  <c r="G82" i="59"/>
  <c r="H82" i="59"/>
  <c r="I82" i="59"/>
  <c r="J82" i="59"/>
  <c r="K82" i="59"/>
  <c r="C83" i="59"/>
  <c r="C84" i="59"/>
  <c r="F85" i="59"/>
  <c r="G85" i="59"/>
  <c r="H85" i="59"/>
  <c r="I85" i="59"/>
  <c r="J85" i="59"/>
  <c r="K85" i="59"/>
  <c r="C86" i="59"/>
  <c r="C88" i="59"/>
  <c r="C89" i="59"/>
  <c r="C90" i="59"/>
  <c r="C91" i="59"/>
  <c r="C92" i="59"/>
  <c r="C97" i="59"/>
  <c r="E19" i="30"/>
  <c r="C8" i="60" l="1"/>
  <c r="C10" i="59"/>
  <c r="C64" i="59"/>
  <c r="G9" i="59"/>
  <c r="C68" i="59"/>
  <c r="C41" i="59"/>
  <c r="F8" i="59"/>
  <c r="C71" i="59"/>
  <c r="I9" i="59"/>
  <c r="I8" i="59" s="1"/>
  <c r="E9" i="59"/>
  <c r="K9" i="59"/>
  <c r="J9" i="59"/>
  <c r="F9" i="59"/>
  <c r="H9" i="59"/>
  <c r="H8" i="59" s="1"/>
  <c r="C85" i="59"/>
  <c r="K8" i="59"/>
  <c r="D8" i="59"/>
  <c r="C82" i="59"/>
  <c r="C87" i="59"/>
  <c r="F28" i="15"/>
  <c r="F16" i="15"/>
  <c r="F17" i="15"/>
  <c r="F25" i="15"/>
  <c r="F29" i="15"/>
  <c r="F30" i="15"/>
  <c r="F9" i="15"/>
  <c r="D13" i="15"/>
  <c r="E13" i="15"/>
  <c r="C13" i="15"/>
  <c r="G8" i="59" l="1"/>
  <c r="E8" i="59"/>
  <c r="J8" i="59"/>
  <c r="C9" i="59"/>
  <c r="C81" i="59"/>
  <c r="C8" i="59" l="1"/>
  <c r="H9" i="39" l="1"/>
  <c r="C27" i="34" l="1"/>
  <c r="D32" i="33"/>
  <c r="C19" i="33"/>
  <c r="C22" i="15" l="1"/>
  <c r="D22" i="15"/>
  <c r="E22" i="15"/>
  <c r="E12" i="61" l="1"/>
  <c r="D12" i="61"/>
  <c r="X12" i="61"/>
  <c r="U12" i="61"/>
  <c r="T12" i="61" s="1"/>
  <c r="X11" i="61"/>
  <c r="X10" i="61" s="1"/>
  <c r="U11" i="61"/>
  <c r="U10" i="61" s="1"/>
  <c r="Z10" i="61"/>
  <c r="Y10" i="61"/>
  <c r="W10" i="61"/>
  <c r="V10" i="61"/>
  <c r="T11" i="61" l="1"/>
  <c r="T10" i="61" s="1"/>
  <c r="E32" i="33" l="1"/>
  <c r="C10" i="34" l="1"/>
  <c r="C31" i="33"/>
  <c r="E11" i="33"/>
  <c r="D11" i="33"/>
  <c r="C21" i="33"/>
  <c r="E38" i="16"/>
  <c r="C38" i="16"/>
  <c r="C28" i="16"/>
  <c r="C23" i="16"/>
  <c r="C17" i="16"/>
  <c r="C12" i="16"/>
  <c r="D17" i="16"/>
  <c r="Q12" i="61" l="1"/>
  <c r="N12" i="61"/>
  <c r="M12" i="61"/>
  <c r="J12" i="61"/>
  <c r="G12" i="61"/>
  <c r="F12" i="61" s="1"/>
  <c r="Q11" i="61"/>
  <c r="Q10" i="61" s="1"/>
  <c r="N11" i="61"/>
  <c r="J11" i="61"/>
  <c r="G11" i="61"/>
  <c r="S10" i="61"/>
  <c r="R10" i="61"/>
  <c r="P10" i="61"/>
  <c r="O10" i="61"/>
  <c r="L10" i="61"/>
  <c r="K10" i="61"/>
  <c r="I10" i="61"/>
  <c r="H10" i="61"/>
  <c r="E11" i="61" l="1"/>
  <c r="E10" i="61" s="1"/>
  <c r="D11" i="61"/>
  <c r="D10" i="61" s="1"/>
  <c r="J10" i="61"/>
  <c r="M11" i="61"/>
  <c r="M10" i="61" s="1"/>
  <c r="G10" i="61"/>
  <c r="N10" i="61"/>
  <c r="F11" i="61"/>
  <c r="F10" i="61" s="1"/>
  <c r="C12" i="61"/>
  <c r="F55" i="16"/>
  <c r="F54" i="16"/>
  <c r="D54" i="16"/>
  <c r="C11" i="61" l="1"/>
  <c r="C10" i="61" s="1"/>
  <c r="D10" i="39" l="1"/>
  <c r="G9" i="39"/>
  <c r="D14" i="39"/>
  <c r="D15" i="39"/>
  <c r="D18" i="39"/>
  <c r="D19" i="39"/>
  <c r="D12" i="39"/>
  <c r="D13" i="39"/>
  <c r="D16" i="39"/>
  <c r="D17" i="39"/>
  <c r="D20" i="39"/>
  <c r="E9" i="39"/>
  <c r="F9" i="39"/>
  <c r="I9" i="39"/>
  <c r="C9" i="39"/>
  <c r="D11" i="39" l="1"/>
  <c r="E21" i="30"/>
  <c r="H22" i="16"/>
  <c r="H33" i="16"/>
  <c r="H40" i="16"/>
  <c r="G22" i="16"/>
  <c r="G29" i="16"/>
  <c r="G30" i="16"/>
  <c r="G31" i="16"/>
  <c r="G32" i="16"/>
  <c r="G33" i="16"/>
  <c r="G34" i="16"/>
  <c r="G36" i="16"/>
  <c r="G37" i="16"/>
  <c r="G39" i="16"/>
  <c r="G40" i="16"/>
  <c r="G42" i="16"/>
  <c r="G44" i="16"/>
  <c r="G45" i="16"/>
  <c r="G46" i="16"/>
  <c r="G48" i="16"/>
  <c r="G49" i="16"/>
  <c r="G50" i="16"/>
  <c r="G51" i="16"/>
  <c r="G52" i="16"/>
  <c r="G53" i="16"/>
  <c r="G10" i="16"/>
  <c r="D9" i="39" l="1"/>
  <c r="J9" i="39"/>
  <c r="E10" i="33" l="1"/>
  <c r="D10" i="33"/>
  <c r="C26" i="33"/>
  <c r="C11" i="33" l="1"/>
  <c r="C10" i="33"/>
  <c r="F24" i="15"/>
  <c r="F26" i="15"/>
  <c r="F27" i="15"/>
  <c r="F32" i="15"/>
  <c r="F33" i="15"/>
  <c r="F23" i="15"/>
  <c r="F22" i="15"/>
  <c r="F12" i="15"/>
  <c r="F14" i="15"/>
  <c r="F15" i="15"/>
  <c r="F11" i="15"/>
  <c r="C9" i="34" l="1"/>
  <c r="C7" i="34" s="1"/>
  <c r="C33" i="33"/>
  <c r="C24" i="33" l="1"/>
  <c r="F36" i="30"/>
  <c r="F30" i="30"/>
  <c r="F31" i="30"/>
  <c r="F28" i="30"/>
  <c r="F22" i="30"/>
  <c r="F23" i="30"/>
  <c r="F20" i="30"/>
  <c r="F13" i="30"/>
  <c r="F14" i="30"/>
  <c r="F11" i="30"/>
  <c r="E29" i="30"/>
  <c r="E27" i="30" s="1"/>
  <c r="E12" i="30" l="1"/>
  <c r="E10" i="30" s="1"/>
  <c r="D29" i="30"/>
  <c r="D27" i="30" s="1"/>
  <c r="C29" i="30"/>
  <c r="C27" i="30" s="1"/>
  <c r="C21" i="30"/>
  <c r="D12" i="30"/>
  <c r="D10" i="30" s="1"/>
  <c r="C12" i="30"/>
  <c r="C10" i="30" s="1"/>
  <c r="F21" i="30" l="1"/>
  <c r="F29" i="30"/>
  <c r="H13" i="30"/>
  <c r="F12" i="30"/>
  <c r="D21" i="30"/>
  <c r="H45" i="16"/>
  <c r="H30" i="16"/>
  <c r="H31" i="16"/>
  <c r="H32" i="16"/>
  <c r="H29" i="16"/>
  <c r="G24" i="16"/>
  <c r="G15" i="16"/>
  <c r="G14" i="16"/>
  <c r="G13" i="16"/>
  <c r="D38" i="16"/>
  <c r="G43" i="16"/>
  <c r="G38" i="16"/>
  <c r="E28" i="16"/>
  <c r="E23" i="16"/>
  <c r="E17" i="16"/>
  <c r="E12" i="16"/>
  <c r="G12" i="16" s="1"/>
  <c r="E31" i="15"/>
  <c r="E29" i="15" s="1"/>
  <c r="E10" i="15"/>
  <c r="H44" i="16" l="1"/>
  <c r="H24" i="16"/>
  <c r="F10" i="30"/>
  <c r="H13" i="16"/>
  <c r="H43" i="16"/>
  <c r="E21" i="15"/>
  <c r="E11" i="16"/>
  <c r="E9" i="16" s="1"/>
  <c r="G28" i="16"/>
  <c r="H15" i="16"/>
  <c r="H14" i="16"/>
  <c r="H52" i="16"/>
  <c r="H53" i="16"/>
  <c r="H51" i="16"/>
  <c r="H36" i="16"/>
  <c r="H48" i="16"/>
  <c r="H49" i="16"/>
  <c r="H46" i="16"/>
  <c r="F38" i="16"/>
  <c r="H38" i="16" s="1"/>
  <c r="H37" i="16"/>
  <c r="H34" i="16"/>
  <c r="D31" i="15"/>
  <c r="D29" i="15" s="1"/>
  <c r="C40" i="15"/>
  <c r="C36" i="15"/>
  <c r="C31" i="15"/>
  <c r="C29" i="15" s="1"/>
  <c r="C10" i="15"/>
  <c r="C9" i="15" l="1"/>
  <c r="D21" i="15"/>
  <c r="F31" i="15"/>
  <c r="G16" i="16"/>
  <c r="H16" i="16"/>
  <c r="C21" i="15"/>
  <c r="F21" i="15" s="1"/>
  <c r="E7" i="42" l="1"/>
  <c r="H50" i="16"/>
  <c r="D36" i="15" l="1"/>
  <c r="E36" i="15"/>
  <c r="C35" i="30" l="1"/>
  <c r="C19" i="30"/>
  <c r="D12" i="16"/>
  <c r="G41" i="16" l="1"/>
  <c r="F19" i="30"/>
  <c r="H41" i="16"/>
  <c r="D28" i="16"/>
  <c r="C32" i="33" l="1"/>
  <c r="E9" i="15"/>
  <c r="F13" i="15" l="1"/>
  <c r="C34" i="33"/>
  <c r="E30" i="33"/>
  <c r="D30" i="33"/>
  <c r="D9" i="33" s="1"/>
  <c r="F28" i="16"/>
  <c r="H28" i="16" s="1"/>
  <c r="F23" i="16"/>
  <c r="F17" i="16"/>
  <c r="E9" i="33" l="1"/>
  <c r="C30" i="33"/>
  <c r="F12" i="16"/>
  <c r="H12" i="16" l="1"/>
  <c r="F11" i="16"/>
  <c r="F9" i="16" l="1"/>
  <c r="C12" i="33"/>
  <c r="C13" i="33"/>
  <c r="C14" i="33"/>
  <c r="C15" i="33"/>
  <c r="C17" i="33"/>
  <c r="C18" i="33"/>
  <c r="C20" i="33"/>
  <c r="C22" i="33"/>
  <c r="C25" i="33"/>
  <c r="C27" i="33"/>
  <c r="C28" i="33"/>
  <c r="C29" i="33"/>
  <c r="C35" i="33"/>
  <c r="C9" i="33" l="1"/>
  <c r="D19" i="30"/>
  <c r="D35" i="30"/>
  <c r="E35" i="30"/>
  <c r="F35" i="30" s="1"/>
  <c r="D40" i="15"/>
  <c r="E40" i="15"/>
  <c r="D10" i="15"/>
  <c r="D9" i="15" s="1"/>
  <c r="F10" i="15" l="1"/>
  <c r="F27" i="30" l="1"/>
  <c r="G17" i="16" l="1"/>
  <c r="G20" i="16"/>
  <c r="G19" i="16"/>
  <c r="H19" i="16"/>
  <c r="H18" i="16" l="1"/>
  <c r="G18" i="16"/>
  <c r="H20" i="16"/>
  <c r="G21" i="16" l="1"/>
  <c r="H21" i="16"/>
  <c r="H17" i="16" l="1"/>
  <c r="G23" i="16"/>
  <c r="G25" i="16"/>
  <c r="C11" i="16"/>
  <c r="C9" i="16" s="1"/>
  <c r="G9" i="16" s="1"/>
  <c r="D23" i="16"/>
  <c r="H23" i="16" l="1"/>
  <c r="D11" i="16"/>
  <c r="G11" i="16"/>
  <c r="H25" i="16"/>
  <c r="H11" i="16" l="1"/>
  <c r="D9" i="16"/>
  <c r="H9" i="16" s="1"/>
</calcChain>
</file>

<file path=xl/sharedStrings.xml><?xml version="1.0" encoding="utf-8"?>
<sst xmlns="http://schemas.openxmlformats.org/spreadsheetml/2006/main" count="691" uniqueCount="366">
  <si>
    <t>STT</t>
  </si>
  <si>
    <t>Nội dung</t>
  </si>
  <si>
    <t>A</t>
  </si>
  <si>
    <t>B</t>
  </si>
  <si>
    <t>-</t>
  </si>
  <si>
    <t>Đơn vị: Triệu đồng</t>
  </si>
  <si>
    <t>Thu nội địa</t>
  </si>
  <si>
    <t>II</t>
  </si>
  <si>
    <t>III</t>
  </si>
  <si>
    <t>IV</t>
  </si>
  <si>
    <t>C</t>
  </si>
  <si>
    <t>I</t>
  </si>
  <si>
    <t>Thu bổ sung có mục tiêu</t>
  </si>
  <si>
    <t>D</t>
  </si>
  <si>
    <t>Chi thường xuyên</t>
  </si>
  <si>
    <t>Chi tạo nguồn, điều chỉnh tiền lương</t>
  </si>
  <si>
    <t>Từ nguồn vay để trả nợ gốc</t>
  </si>
  <si>
    <t>V</t>
  </si>
  <si>
    <t>Tổng số</t>
  </si>
  <si>
    <t>TỔNG SỐ</t>
  </si>
  <si>
    <t>Trong đó:</t>
  </si>
  <si>
    <t>Tên đơn vị</t>
  </si>
  <si>
    <t>Trong đó</t>
  </si>
  <si>
    <t>Thu NSĐP được hưởng theo phân cấp</t>
  </si>
  <si>
    <t>Thu từ quỹ dự trữ tài chính</t>
  </si>
  <si>
    <t>Thu chuyển nguồn từ năm trước chuyển sang</t>
  </si>
  <si>
    <t>Dự phòng ngân sách</t>
  </si>
  <si>
    <t>Chi các chương trình mục tiêu quốc gia</t>
  </si>
  <si>
    <t>Chi các chương trình mục tiêu, nhiệm vụ</t>
  </si>
  <si>
    <t>Chi chuyển nguồn sang năm sau</t>
  </si>
  <si>
    <t>Vay để bù đắp bội chi</t>
  </si>
  <si>
    <t>Nội dung</t>
  </si>
  <si>
    <t>Thuế thu nhập cá nhân</t>
  </si>
  <si>
    <t>Thu từ hoạt động xuất, nhập khẩu</t>
  </si>
  <si>
    <t>NGÂN SÁCH CẤP TỈNH</t>
  </si>
  <si>
    <t>Thu ngân sách được hưởng theo phân cấp</t>
  </si>
  <si>
    <t>Thu bổ sung từ ngân sách cấp trên</t>
  </si>
  <si>
    <t>Thu kết dư</t>
  </si>
  <si>
    <t>Chi ngân sách</t>
  </si>
  <si>
    <t>Chi bổ sung cân đối ngân sách</t>
  </si>
  <si>
    <t>Chi bổ sung có mục tiêu</t>
  </si>
  <si>
    <t>Chi bổ sung cho ngân sách cấp dưới</t>
  </si>
  <si>
    <t>Thu NSĐP hưởng 100%</t>
  </si>
  <si>
    <t>Thu NSĐP hưởng từ các khoản thu phân chia</t>
  </si>
  <si>
    <t>Tổng chi cân đối NSĐP</t>
  </si>
  <si>
    <t>So sánh (%)</t>
  </si>
  <si>
    <t>Tổng thu NSNN</t>
  </si>
  <si>
    <t>Thu NSĐP</t>
  </si>
  <si>
    <t>5=3/1</t>
  </si>
  <si>
    <t>6=4/2</t>
  </si>
  <si>
    <t>Thu phí, lệ phí</t>
  </si>
  <si>
    <t>Tiền cho thuê đất, thuê mặt nước</t>
  </si>
  <si>
    <t>Thu tiền cấp quyền khai thác khoáng sản</t>
  </si>
  <si>
    <t>Thu khác ngân sách</t>
  </si>
  <si>
    <t>Thu khác</t>
  </si>
  <si>
    <t>CHI CÂN ĐỐI NSĐP</t>
  </si>
  <si>
    <t>Chi đầu tư cho các dự án</t>
  </si>
  <si>
    <t>Trong đó: Chia theo lĩnh vực</t>
  </si>
  <si>
    <t>Chi giáo dục - đào tạo và dạy nghề</t>
  </si>
  <si>
    <t>Chi khoa học và công nghệ</t>
  </si>
  <si>
    <t>Chi đầu tư từ nguồn thu tiền sử dụng đất</t>
  </si>
  <si>
    <t>Chi đầu tư và hỗ trợ vốn cho các doanh nghiệp cung cấp sản phẩm, dịch vụ công ích do Nhà nước đặt hàng, các tổ chức kinh tế, các tổ chức tài chính của địa phương theo quy định của pháp luật</t>
  </si>
  <si>
    <t>VI</t>
  </si>
  <si>
    <t>CHI CÁC CHƯƠNG TRÌNH MỤC TIÊU</t>
  </si>
  <si>
    <t>Thu chuyển nguồn từ năm trước chuyển sang</t>
  </si>
  <si>
    <t>Chi các chương trình mục tiêu</t>
  </si>
  <si>
    <t>Chi chuyển nguồn sang năm sau</t>
  </si>
  <si>
    <t>Từ nguồn bội thu, tăng thu, tiết kiệm chi, kết dư ngân sách cấp tỉnh</t>
  </si>
  <si>
    <t>Vay để trả nợ gốc</t>
  </si>
  <si>
    <t>Thuế bảo vệ môi trường</t>
  </si>
  <si>
    <t>Lệ phí trước bạ</t>
  </si>
  <si>
    <t>Phí và lệ phí trung ương</t>
  </si>
  <si>
    <t>Phí và lệ phí tỉnh</t>
  </si>
  <si>
    <t>Phí và lệ phí huyện</t>
  </si>
  <si>
    <t>Thuế sử dụng đất phi nông nghiệp</t>
  </si>
  <si>
    <t>Thu từ hoạt động xổ số kiến thiết</t>
  </si>
  <si>
    <t>Thu tiền sử dụng đất</t>
  </si>
  <si>
    <t>CHI CHUYỂN NGUỒN SANG NĂM SAU</t>
  </si>
  <si>
    <t>Tổng thu NSNN trên địa bàn</t>
  </si>
  <si>
    <t>Ngân sách địa phương</t>
  </si>
  <si>
    <t>1=2+3</t>
  </si>
  <si>
    <t>Chi đầu tư từ nguồn thu xổ số kiến thiết</t>
  </si>
  <si>
    <t>Chi quốc phòng</t>
  </si>
  <si>
    <t>Chi an ninh và trật tự an toàn xã hội</t>
  </si>
  <si>
    <t>Chi y tế, dân số và gia đình</t>
  </si>
  <si>
    <t>Chi văn hóa thông tin</t>
  </si>
  <si>
    <t>Chi phát thanh, truyền hình, thông tấn</t>
  </si>
  <si>
    <t>Chi thể dục thể thao</t>
  </si>
  <si>
    <t>Chi bảo vệ môi trường</t>
  </si>
  <si>
    <t>Chi các hoạt động kinh tế</t>
  </si>
  <si>
    <t>Chi hoạt động của cơ quan quản lý nhà nước, đảng, đoàn thể</t>
  </si>
  <si>
    <t>Chi bảo đảm xã hội</t>
  </si>
  <si>
    <t>Chi đầu tư khác</t>
  </si>
  <si>
    <t>Chi thường xuyên khác</t>
  </si>
  <si>
    <t>CÁC CƠ QUAN, TỔ CHỨC</t>
  </si>
  <si>
    <t>Chi giao thông</t>
  </si>
  <si>
    <t xml:space="preserve">Nguồn thu ngân sách </t>
  </si>
  <si>
    <t xml:space="preserve">Chi ngân sách </t>
  </si>
  <si>
    <t xml:space="preserve">Chi khoa học và công nghệ </t>
  </si>
  <si>
    <t xml:space="preserve">Chi các chương trình mục tiêu, nhiệm vụ </t>
  </si>
  <si>
    <t>Dự toán</t>
  </si>
  <si>
    <t xml:space="preserve">Chi hoạt động của cơ quan quản lý nhà nước, đảng, đoàn thể </t>
  </si>
  <si>
    <t>Chi đầu tư và hỗ trợ vốn cho các doanh nghiệp cung cấp sản phẩm, dịch vụ công ích do Nhà nước đặt hàng, các tổ chức kinh tế,</t>
  </si>
  <si>
    <t>Chi khoa học và công nghệ (3)</t>
  </si>
  <si>
    <t>Chi dự phòng ngân sách</t>
  </si>
  <si>
    <t>CHI DỰ PHÒNG NGÂN SÁCH</t>
  </si>
  <si>
    <t>VII</t>
  </si>
  <si>
    <t>Chia ra</t>
  </si>
  <si>
    <t>Số bổ sung cân đối từ ngân sách cấp trên</t>
  </si>
  <si>
    <t>Bổ sung vốn đầu tư để thực hiện các chương trình mục tiêu, nhiệm vụ</t>
  </si>
  <si>
    <t>Bổ sung thực hiện các chương trình mục tiêu quốc gia</t>
  </si>
  <si>
    <t>Bổ sung vốn sự nghiệp thực hiện các chế độ, chính sách, nhiệm vụ</t>
  </si>
  <si>
    <t>Ghi chú: (1) Bổ sung có mục tiêu từ ngân sách cấp tỉnh chi tiết đến từng huyện. Bổ sung có mục tiêu từ ngân sách huyện chi tiết đến từng xã.</t>
  </si>
  <si>
    <t>Thành phố Long Xuyên</t>
  </si>
  <si>
    <t>Thành phố Châu Đốc</t>
  </si>
  <si>
    <t>Thị xã Tân Châu</t>
  </si>
  <si>
    <t>Huyện Chợ Mới</t>
  </si>
  <si>
    <t>Huyện Phú Tân</t>
  </si>
  <si>
    <t>Huyện Châu Phú</t>
  </si>
  <si>
    <t>Huyện Châu Thành</t>
  </si>
  <si>
    <t>Huyện Thoại Sơn</t>
  </si>
  <si>
    <t>Huyện Tri Tôn</t>
  </si>
  <si>
    <t>Huyện An Phú</t>
  </si>
  <si>
    <t xml:space="preserve">Ngân sách cấp tỉnh </t>
  </si>
  <si>
    <t xml:space="preserve">Chi đầu tư phát triển </t>
  </si>
  <si>
    <t xml:space="preserve">Chi bổ sung quỹ dự trữ tài chính </t>
  </si>
  <si>
    <t xml:space="preserve">CHI TRẢ NỢ GỐC CỦA NSĐP </t>
  </si>
  <si>
    <t xml:space="preserve">TỔNG MỨC VAY CỦA NSĐP </t>
  </si>
  <si>
    <t>(*) Đối với các chỉ tiêu thu NSĐP, so sánh dự toán năm kế hoạch với ước thực hiện năm hiện hành. Đối với các chỉ tiêu chi NSĐP, so sánh dự toán năm kế hoạch với dự toán năm hiện hành.</t>
  </si>
  <si>
    <t xml:space="preserve">Chi đầu tư phát triển </t>
  </si>
  <si>
    <t xml:space="preserve">Chi thuộc nhiệm vụ của ngân sách cấp tỉnh </t>
  </si>
  <si>
    <t>Trong đó chi từ nguồn vốn:</t>
  </si>
  <si>
    <t>Bổ sung có mục tiêu</t>
  </si>
  <si>
    <t>Thuế giá trị gia tăng</t>
  </si>
  <si>
    <t>Thuế thu nhập doanh nghiệp</t>
  </si>
  <si>
    <t xml:space="preserve">Thuế tiêu thụ đặc biệt </t>
  </si>
  <si>
    <t xml:space="preserve">Thuế tài nguyên </t>
  </si>
  <si>
    <t>Tiền thuê mặt đất, mặt nước</t>
  </si>
  <si>
    <t>Thu cổ tức, lợi nhuận được chia</t>
  </si>
  <si>
    <t>TỔNG THU NGÂN SÁCH NHÀ NƯỚC</t>
  </si>
  <si>
    <t>Đơn vị: triệu đồng</t>
  </si>
  <si>
    <t xml:space="preserve"> -</t>
  </si>
  <si>
    <t xml:space="preserve"> - </t>
  </si>
  <si>
    <t>Phí và lệ phí xã</t>
  </si>
  <si>
    <t xml:space="preserve">Chi bổ sung cho ngân sách cấp dưới </t>
  </si>
  <si>
    <t>Ngân sách huyện
(bao gồm xã)</t>
  </si>
  <si>
    <t>CHI NGÂN SÁCH CẤP TỈNH THEO LĨNH VỰC</t>
  </si>
  <si>
    <t>Chi đầu tư xây dựng cơ bản</t>
  </si>
  <si>
    <t xml:space="preserve">Chi tiết theo sắc thuế </t>
  </si>
  <si>
    <t>Thuế tiêu thụ đặc biệt</t>
  </si>
  <si>
    <t>2</t>
  </si>
  <si>
    <t>3</t>
  </si>
  <si>
    <t>5</t>
  </si>
  <si>
    <t>6</t>
  </si>
  <si>
    <t>7</t>
  </si>
  <si>
    <t>TỔNG CỘNG</t>
  </si>
  <si>
    <t>SỞ, BAN NGÀNH, ĐƠN VỊ</t>
  </si>
  <si>
    <t>Sở Ngoại vụ</t>
  </si>
  <si>
    <t>Sở Công thương</t>
  </si>
  <si>
    <t>Sở Xây dựng</t>
  </si>
  <si>
    <t>Sở Giao thông Vận tải</t>
  </si>
  <si>
    <t>Sở Y tế</t>
  </si>
  <si>
    <t>Thanh tra tỉnh</t>
  </si>
  <si>
    <t>BQL Khu kinh tế</t>
  </si>
  <si>
    <t>Trường Chính trị Tôn Đức Thắng</t>
  </si>
  <si>
    <t>Trường Cao đẳng nghề</t>
  </si>
  <si>
    <t>Ban An toàn giao thông</t>
  </si>
  <si>
    <t>Các hoạt động thường xuyên khác</t>
  </si>
  <si>
    <t>CƠ QUAN ĐẢNG</t>
  </si>
  <si>
    <t>CƠ QUAN ĐOÀN THỂ, HỘI</t>
  </si>
  <si>
    <t>CÔNG AN, QUÂN SỰ</t>
  </si>
  <si>
    <t xml:space="preserve"> Công an tỉnh</t>
  </si>
  <si>
    <t>Cục Thống kê</t>
  </si>
  <si>
    <t>Đài Khí tượng Thủy văn</t>
  </si>
  <si>
    <t>TÊN ĐƠN VỊ</t>
  </si>
  <si>
    <t>TỔNG
SỐ</t>
  </si>
  <si>
    <t xml:space="preserve">Tên đơn vị </t>
  </si>
  <si>
    <t>NGÂN SÁCH HUYỆN (bao gồm xã)</t>
  </si>
  <si>
    <t xml:space="preserve">Chi thuộc nhiệm vụ của ngân sách huyện </t>
  </si>
  <si>
    <t>Bổ sung cân đối ngân sách</t>
  </si>
  <si>
    <t>Thuế sử dụng đất nông nghiệp</t>
  </si>
  <si>
    <t xml:space="preserve"> - Thu từ hàng hóa nhập khẩu (TW hưởng)</t>
  </si>
  <si>
    <t xml:space="preserve"> - Thu từ hàng hóa sx trong nước (ĐP hưởng)</t>
  </si>
  <si>
    <t xml:space="preserve"> - Chi đầu tư</t>
  </si>
  <si>
    <t xml:space="preserve"> - Chi thường xuyên</t>
  </si>
  <si>
    <t xml:space="preserve">CHI BỔ SUNG QUỸ DỰ TRỮ TÀI CHÍNH </t>
  </si>
  <si>
    <t>8</t>
  </si>
  <si>
    <t>Các thực hiện nhiệm vụ mục tiêu, chính sách khác</t>
  </si>
  <si>
    <t>Từ nguồn ngân sách tỉnh trả nợ vay KCHKM và nguồn thu bán nền DCVL</t>
  </si>
  <si>
    <t>Thu tiền cho thuê và bán nhà thuộc sở hữu nhà nước</t>
  </si>
  <si>
    <t>Kinh phí phân giới cấm mốc</t>
  </si>
  <si>
    <t>TỔNG CHI NSĐP</t>
  </si>
  <si>
    <t>Thu
NSĐP</t>
  </si>
  <si>
    <t>Thu từ khu vực DNNN trung ương quản lý</t>
  </si>
  <si>
    <t>Thu từ khu vực DNNN địa phương quản lý</t>
  </si>
  <si>
    <t xml:space="preserve">Thu từ KV DN có vốn đầu tư nước ngoài </t>
  </si>
  <si>
    <t xml:space="preserve">Thu từ khu vực kinh tế ngoài quốc doanh </t>
  </si>
  <si>
    <t>Bội chi NSĐP/Bội thu NSĐP</t>
  </si>
  <si>
    <t xml:space="preserve">CHI BỔ SUNG CÂN ĐỐI CHO NGÂN SÁCH CẤP DƯỚI </t>
  </si>
  <si>
    <t xml:space="preserve"> Tổng chi cân đối NSĐP</t>
  </si>
  <si>
    <t>Chi khoa học và CN</t>
  </si>
  <si>
    <t>Chi an ninh và trật tự an toàn XH</t>
  </si>
  <si>
    <t>Chi y tế, DS và gia đình</t>
  </si>
  <si>
    <t>Chi PT, TH, thông tấn</t>
  </si>
  <si>
    <t>Chi  QLNN, đảng, đoàn thể</t>
  </si>
  <si>
    <t>Chi NN, LN, thủy lợi, TS</t>
  </si>
  <si>
    <t>Chi công nghệ thông tin (nhuận bút, tin, bài)</t>
  </si>
  <si>
    <r>
      <t xml:space="preserve">Chi đầu tư phát triển </t>
    </r>
    <r>
      <rPr>
        <sz val="12"/>
        <color theme="1"/>
        <rFont val="Times New Roman"/>
        <family val="1"/>
      </rPr>
      <t>(Không kể chương trình MTQG)</t>
    </r>
  </si>
  <si>
    <r>
      <t xml:space="preserve">Chi thường xuyên </t>
    </r>
    <r>
      <rPr>
        <sz val="12"/>
        <color theme="1"/>
        <rFont val="Times New Roman"/>
        <family val="1"/>
      </rPr>
      <t>(Không kể chương trình MTQG)</t>
    </r>
  </si>
  <si>
    <t>4</t>
  </si>
  <si>
    <t>Thu từ Quỹ đất công ích và hoa lợi công sản khác tại xã</t>
  </si>
  <si>
    <t>BỘI CHI NSĐP/BỘI THU NSĐP</t>
  </si>
  <si>
    <t>Chi 
giáo dục - ĐT và dạy nghề</t>
  </si>
  <si>
    <t>Biểu số 33/CK-NSNN</t>
  </si>
  <si>
    <t>Đ</t>
  </si>
  <si>
    <r>
      <t>Ghi chú:</t>
    </r>
    <r>
      <rPr>
        <i/>
        <sz val="12"/>
        <color theme="1"/>
        <rFont val="Times New Roman"/>
        <family val="1"/>
      </rPr>
      <t xml:space="preserve"> </t>
    </r>
  </si>
  <si>
    <t>Biểu số 34/CK-NSNN</t>
  </si>
  <si>
    <t>Thu từ dầu thô</t>
  </si>
  <si>
    <t>Thu viện trợ</t>
  </si>
  <si>
    <t>Biểu 35/CK-NSNN</t>
  </si>
  <si>
    <t>Biểu 36/CK-NSNN</t>
  </si>
  <si>
    <t>Biểu 37/CK-NSNN</t>
  </si>
  <si>
    <t>CHI TẠO NGUỒN, ĐIỀU CHỈNH TIỀN LƯƠNG</t>
  </si>
  <si>
    <t>Biểu số 38/CK-NSNN</t>
  </si>
  <si>
    <t>Biểu số 41/CK-NSNN</t>
  </si>
  <si>
    <t>Biểu số 42/CK-NSNN</t>
  </si>
  <si>
    <t>Thu ngân sách huyện được hưởng theo phân cấp</t>
  </si>
  <si>
    <t xml:space="preserve">Thu ngân sách huyện hưởng từ các khoản thu phân chia </t>
  </si>
  <si>
    <t>2=3+4</t>
  </si>
  <si>
    <t>Biểu số 43/CK-NSNN</t>
  </si>
  <si>
    <t>1=2+3+4</t>
  </si>
  <si>
    <t>Đầu tư phát triển</t>
  </si>
  <si>
    <t>Kinh phí sự nghiệp</t>
  </si>
  <si>
    <t>Vốn trong nước</t>
  </si>
  <si>
    <t>Vốn ngoài nước</t>
  </si>
  <si>
    <t>2=5+12</t>
  </si>
  <si>
    <t>3=8+15</t>
  </si>
  <si>
    <t>4=5+8</t>
  </si>
  <si>
    <t>5=6+7</t>
  </si>
  <si>
    <t>8=9+10</t>
  </si>
  <si>
    <t>11=12+15</t>
  </si>
  <si>
    <t>12=13+14</t>
  </si>
  <si>
    <t>15=16+17</t>
  </si>
  <si>
    <t>Ngân sách cấp tỉnh</t>
  </si>
  <si>
    <t>Ngân sách huyện</t>
  </si>
  <si>
    <t>Biểu số 44/CK-NSNN</t>
  </si>
  <si>
    <t>TỔNG CHI NGÂN SÁCH ĐỊA PHƯƠNG (A+B+C+D)</t>
  </si>
  <si>
    <t>NGUỒN TW BỔ SUNG MỤC TIÊU</t>
  </si>
  <si>
    <t>TỔNG CỘNG (A+B)</t>
  </si>
  <si>
    <t>A- NGUỒN CÂN ĐỐI NSĐP</t>
  </si>
  <si>
    <t>B- NGUỒN TW BỔ SUNG MỤC TIÊU</t>
  </si>
  <si>
    <t>Biểu số 40/CK-NSNN</t>
  </si>
  <si>
    <t>TỔNG NGUỒN THU NGÂN SÁCH ĐỊA PHƯƠNG</t>
  </si>
  <si>
    <t>Chi từ nguồn bội chi NSĐP</t>
  </si>
  <si>
    <t>TỔNG CHI NGÂN SÁCH ĐỊA PHƯƠNG (A+B+C)</t>
  </si>
  <si>
    <t>I.1</t>
  </si>
  <si>
    <t>Chi trả nợ lãi các khoản do chính quyền địa phương vay</t>
  </si>
  <si>
    <t>Chi chương trình mục tiêu quốc gia</t>
  </si>
  <si>
    <t>Chi chuyển nguồn sang ngân sách năm sau</t>
  </si>
  <si>
    <t>9</t>
  </si>
  <si>
    <t>CHI TRẢ NỢ LÃI CÁC KHOẢN DO CHÍNH QUYỀN ĐỊA PHƯƠNG VAY</t>
  </si>
  <si>
    <t>1=2 +...+ 9</t>
  </si>
  <si>
    <t>Văn phòng Đoàn ĐBQH và HĐND</t>
  </si>
  <si>
    <t>Văn phòng Ủy ban nhân dân tỉnh</t>
  </si>
  <si>
    <t>Sở Nông nghiệp và Phát triển nông thôn</t>
  </si>
  <si>
    <t>Sở Kế hoạch và Đầu tư</t>
  </si>
  <si>
    <t>Sở Tư pháp</t>
  </si>
  <si>
    <t>Sở Khoa học và Công nghệ</t>
  </si>
  <si>
    <t>Sở Tài chính</t>
  </si>
  <si>
    <t>Sở Giáo dục và Đào tạo</t>
  </si>
  <si>
    <t>Sở Lao động - Thương binh và Xã hội</t>
  </si>
  <si>
    <t>Sở Văn hóa, Thể thao và Du lịch</t>
  </si>
  <si>
    <t>Sở Tài Nguyên và Môi trường</t>
  </si>
  <si>
    <t>Sở Thông tin và Truyền thông</t>
  </si>
  <si>
    <t>Sở Nội vụ</t>
  </si>
  <si>
    <t>Ban Dân tộc</t>
  </si>
  <si>
    <t xml:space="preserve">Trung tâm Xúc tiến Thương mại và Đầu tư </t>
  </si>
  <si>
    <t>Tỉnh Đoàn An Giang</t>
  </si>
  <si>
    <t>Hội Liên hiệp Phụ nữ</t>
  </si>
  <si>
    <t>Hội Nông dân</t>
  </si>
  <si>
    <t>Hội Cựu Chiến Binh</t>
  </si>
  <si>
    <t>Liên hiệp các Hội KHKT</t>
  </si>
  <si>
    <t>Liên hiệp các Tổ chức hữu nghị</t>
  </si>
  <si>
    <t>Liên minh Hợp tác xã</t>
  </si>
  <si>
    <t>LH các Hội Văn học nghệ thuật</t>
  </si>
  <si>
    <t>Hội Đông y</t>
  </si>
  <si>
    <t>Hội Bảo trợ NKT-TMC</t>
  </si>
  <si>
    <t>Hội Chữ thập đỏ</t>
  </si>
  <si>
    <t>Hội Người Cao tuổi</t>
  </si>
  <si>
    <t>Hội Luật gia</t>
  </si>
  <si>
    <t>Hội Khuyến học</t>
  </si>
  <si>
    <t>Hội Nạn nhân CĐDC/Dioxin</t>
  </si>
  <si>
    <t>Hội Nhà Báo</t>
  </si>
  <si>
    <t>Hiệp hội nghề nuôi và CBTS</t>
  </si>
  <si>
    <t>Hội người tù kháng chiến</t>
  </si>
  <si>
    <t>Hội Người mù</t>
  </si>
  <si>
    <t>Chương trình MTQG giảm nghèo bền vững</t>
  </si>
  <si>
    <t>Chương trình MTQG xây dựng nông thôn mới</t>
  </si>
  <si>
    <t>Chương trình MTQG Phát triển KT-XH vùng đồng bào DTTS&amp;MN</t>
  </si>
  <si>
    <t>Dự toán năm 2024</t>
  </si>
  <si>
    <t>Nguồn thực hiện cải cách tiền lương</t>
  </si>
  <si>
    <t>Thu vay (Bội chi NSĐP)</t>
  </si>
  <si>
    <t xml:space="preserve"> + Trong đó: Chi đầu tư khác (cấp vốn ủy thác cho NHCS)</t>
  </si>
  <si>
    <t>Chi Đối ứng 03 CTMT QG</t>
  </si>
  <si>
    <t>Ban chỉ đạo công tác biên giới tỉnh</t>
  </si>
  <si>
    <t>I.2</t>
  </si>
  <si>
    <t>I.3</t>
  </si>
  <si>
    <t>Ủy ban MTTQ Việt Nam tỉnh</t>
  </si>
  <si>
    <t>Hội Cựu Giáo chức</t>
  </si>
  <si>
    <t>Hội Khoa học lịch sử tỉnh</t>
  </si>
  <si>
    <t>I.4</t>
  </si>
  <si>
    <t>I.5</t>
  </si>
  <si>
    <t>I.6</t>
  </si>
  <si>
    <t>Kinh phí đối ứng 03 Chương trình mục tiêu quốc gia</t>
  </si>
  <si>
    <t xml:space="preserve"> Chi đầu tư phát triển:</t>
  </si>
  <si>
    <t xml:space="preserve">   - Vốn ngoài nước</t>
  </si>
  <si>
    <t xml:space="preserve">   - Vốn trong nước</t>
  </si>
  <si>
    <t xml:space="preserve">      + KP phân giới cấm mốc tuyến VN-CPC</t>
  </si>
  <si>
    <t xml:space="preserve">      + Phí sử dụng đường bộ</t>
  </si>
  <si>
    <t>Kinh phí thực hiện 3 Chương trình mục tiêu quốc gia</t>
  </si>
  <si>
    <t>Chi khác ngân sách</t>
  </si>
  <si>
    <t>Văn phòng Đoàn ĐBQH và HĐND tỉnh</t>
  </si>
  <si>
    <t>KP phân giới cấm mốc tuyến VN-CPC</t>
  </si>
  <si>
    <t>Phí sử dụng đường bộ</t>
  </si>
  <si>
    <t xml:space="preserve"> Nguồn thực hiện CCTL </t>
  </si>
  <si>
    <t>18=19+22</t>
  </si>
  <si>
    <t>19=20+21</t>
  </si>
  <si>
    <t>22=23+24</t>
  </si>
  <si>
    <t>CÂN ĐỐI NGÂN SÁCH ĐỊA PHƯƠNG NĂM 2025</t>
  </si>
  <si>
    <t>CÂN ĐỐI NGUỒN THU, CHI DỰ TOÁN NGÂN SÁCH CẤP TỈNH
 VÀ NGÂN SÁCH HUYỆN NĂM 2025</t>
  </si>
  <si>
    <t>DỰ TOÁN THU NGÂN SÁCH NHÀ NƯỚC THEO LĨNH VỰC NĂM 2025</t>
  </si>
  <si>
    <t>DỰ TOÁN CHI NGÂN SÁCH ĐỊA PHƯƠNG, CHI NGÂN SÁCH CẤP TỈNH VÀ
 CHI NGÂN SÁCH HUYỆN THEO CƠ CẤU CHI NĂM 2025</t>
  </si>
  <si>
    <t>DỰ TOÁN CHI NGÂN SÁCH CẤP TỈNH THEO LĨNH VỰC NĂM 2025</t>
  </si>
  <si>
    <t>DỰ TOÁN CHI NGÂN SÁCH CẤP TỈNH CHO TỪNG CƠ QUAN, TỔ CHỨC THEO LĨNH VỰC NĂM 2025</t>
  </si>
  <si>
    <t>DỰ TOÁN CHI THƯỜNG XUYÊN NGÂN SÁCH CẤP TỈNH NĂM 2025 THEO LĨNH VỰC VÀ CƠ QUAN, ĐƠN VỊ QUẢN LÝ</t>
  </si>
  <si>
    <t>TỶ LỆ PHẦN TRĂM (%) PHÂN CHIA CÁC KHOẢN THU GIỮA NGÂN SÁCH CẤP TỈNH VÀ NGÂN SÁCH CẤP HUYỆN NĂM 2025</t>
  </si>
  <si>
    <t>DỰ TOÁN THU, SỐ BỔ SUNG VÀ DỰ TOÁN CHI CÂN ĐỐI NGÂN SÁCH TỪNG HUYỆN NĂM 2025</t>
  </si>
  <si>
    <t>DỰ TOÁN BỔ SUNG CÓ MỤC TIÊU TỪ NGÂN SÁCH CẤP TỈNH 
CHO NGÂN SÁCH TỪNG HUYỆN NĂM 2025</t>
  </si>
  <si>
    <t>DỰ TOÁN CHI CHƯƠNG TRÌNH MỤC TIÊU QUỐC GIA NGÂN SÁCH CẤP TỈNH VÀ NGÂN SÁCH HUYỆN NĂM 2025</t>
  </si>
  <si>
    <t>Ước thực hiện năm 2024</t>
  </si>
  <si>
    <t>Dự toán năm 2025</t>
  </si>
  <si>
    <t>Thu bổ sung cân đối ngân sách</t>
  </si>
  <si>
    <t>BQL di tích văn hóa Óc Eo</t>
  </si>
  <si>
    <t>Trường Cao đẳng Y tế</t>
  </si>
  <si>
    <t>Bộ chỉ huy Bộ Đội biên phòng tỉnh</t>
  </si>
  <si>
    <t>Bộ chỉ huy quân sự tỉnh</t>
  </si>
  <si>
    <t>NGÀNH DỌC</t>
  </si>
  <si>
    <t>Chương trình, Kế hoạch, Đề án, Dự án khác</t>
  </si>
  <si>
    <t xml:space="preserve">Kinh phí hỗ trợ bảo vệ đất lúa </t>
  </si>
  <si>
    <t>Hỗ trợ sản phẩm dịch vụ công ích</t>
  </si>
  <si>
    <t>Kinh phí quy hoạch</t>
  </si>
  <si>
    <t>Kinh phí bảo hiểm y tế các đối tượng</t>
  </si>
  <si>
    <t xml:space="preserve">      + Hỗ trợ các Hội văn học nghệ thuật</t>
  </si>
  <si>
    <t xml:space="preserve">      + Hỗ trợ các Hội nhà báo</t>
  </si>
  <si>
    <t xml:space="preserve">      + Kinh phí thực hiện các chính sách ASXH</t>
  </si>
  <si>
    <t xml:space="preserve">      + Kinh phí hỗ trợ địa phương sản xuất lúa</t>
  </si>
  <si>
    <t xml:space="preserve">      + KP thực hiện nhiệm vụ đảm bảo TTATGT</t>
  </si>
  <si>
    <t xml:space="preserve">      + KP CT phát triển lâm nghiệp bền vững</t>
  </si>
  <si>
    <t>Chi chương trình MTQG</t>
  </si>
  <si>
    <t>Hỗ trợ các Hội văn học nghệ thuật</t>
  </si>
  <si>
    <t>Hỗ trợ các Hội nhà báo</t>
  </si>
  <si>
    <t>Kinh phí thực hiện các chính sách ASXH</t>
  </si>
  <si>
    <t>Kinh phí hỗ trợ địa phương sản xuất lúa</t>
  </si>
  <si>
    <t>KP thực hiện nhiệm vụ đảm bảo TTATGT</t>
  </si>
  <si>
    <t>KP CT phát triển lâm nghiệp bền vững</t>
  </si>
  <si>
    <t>Thị xã Tịnh Biên</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</si>
</sst>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_(* \(#,##0\);_(* &quot;-&quot;_);_(@_)"/>
    <numFmt numFmtId="44" formatCode="_(&quot;$&quot;* #,##0.00_);_(&quot;$&quot;* \(#,##0.00\);_(&quot;$&quot;* &quot;-&quot;??_);_(@_)"/>
    <numFmt numFmtId="43" formatCode="_(* #,##0.00_);_(* \(#,##0.00\);_(* &quot;-&quot;??_);_(@_)"/>
    <numFmt numFmtId="164" formatCode="_(* #,##0_);_(* \(#,##0\);_(* &quot;-&quot;??_);_(@_)"/>
    <numFmt numFmtId="165" formatCode="_-* #,##0\ _₫_-;\-* #,##0\ _₫_-;_-* &quot;-&quot;??\ _₫_-;_-@_-"/>
  </numFmts>
  <fonts count="37" x14ac:knownFonts="1">
    <font>
      <sz val="11"/>
      <color theme="1"/>
      <name val="Calibri"/>
      <family val="2"/>
      <charset val="163"/>
      <scheme val="minor"/>
    </font>
    <font>
      <b/>
      <sz val="14"/>
      <name val="Times New Roman"/>
      <family val="1"/>
    </font>
    <font>
      <b/>
      <sz val="12"/>
      <color rgb="FF000000"/>
      <name val="Times New Roman"/>
      <family val="1"/>
    </font>
    <font>
      <sz val="12"/>
      <color rgb="FF000000"/>
      <name val="Times New Roman"/>
      <family val="1"/>
    </font>
    <font>
      <b/>
      <sz val="11"/>
      <color theme="1"/>
      <name val="Calibri"/>
      <family val="2"/>
      <charset val="163"/>
      <scheme val="minor"/>
    </font>
    <font>
      <sz val="9"/>
      <name val="Times New Roman"/>
      <family val="1"/>
    </font>
    <font>
      <sz val="11"/>
      <color theme="1"/>
      <name val="Calibri"/>
      <family val="2"/>
      <charset val="163"/>
      <scheme val="minor"/>
    </font>
    <font>
      <b/>
      <sz val="12"/>
      <name val="Times New Roman"/>
      <family val="1"/>
    </font>
    <font>
      <sz val="12"/>
      <name val="Times New Roman"/>
      <family val="1"/>
    </font>
    <font>
      <i/>
      <sz val="12"/>
      <name val="Times New Roman"/>
      <family val="1"/>
    </font>
    <font>
      <sz val="11"/>
      <color theme="1"/>
      <name val="Calibri"/>
      <family val="2"/>
      <scheme val="minor"/>
    </font>
    <font>
      <sz val="12"/>
      <name val="VNI-Times"/>
    </font>
    <font>
      <b/>
      <sz val="12"/>
      <color theme="1"/>
      <name val="Times New Roman"/>
      <family val="1"/>
    </font>
    <font>
      <sz val="12"/>
      <color theme="1"/>
      <name val="Times New Roman"/>
      <family val="1"/>
    </font>
    <font>
      <b/>
      <sz val="11"/>
      <color theme="1"/>
      <name val="Times New Roman"/>
      <family val="1"/>
    </font>
    <font>
      <sz val="11"/>
      <color theme="1"/>
      <name val="Times New Roman"/>
      <family val="1"/>
    </font>
    <font>
      <b/>
      <sz val="13"/>
      <color rgb="FF000000"/>
      <name val="Times New Roman"/>
      <family val="1"/>
    </font>
    <font>
      <sz val="13"/>
      <color rgb="FF000000"/>
      <name val="Times New Roman"/>
      <family val="1"/>
    </font>
    <font>
      <i/>
      <sz val="11"/>
      <color theme="1"/>
      <name val="Times New Roman"/>
      <family val="1"/>
    </font>
    <font>
      <b/>
      <sz val="13"/>
      <name val="Times New Roman"/>
      <family val="1"/>
    </font>
    <font>
      <sz val="10"/>
      <color theme="1"/>
      <name val="Times New Roman"/>
      <family val="1"/>
    </font>
    <font>
      <sz val="14"/>
      <color theme="1"/>
      <name val="Times New Roman"/>
      <family val="2"/>
    </font>
    <font>
      <i/>
      <sz val="12"/>
      <color theme="1"/>
      <name val="Times New Roman"/>
      <family val="1"/>
    </font>
    <font>
      <sz val="9"/>
      <color theme="1"/>
      <name val="Times New Roman"/>
      <family val="1"/>
    </font>
    <font>
      <b/>
      <sz val="14"/>
      <color theme="1"/>
      <name val="Times New Roman"/>
      <family val="1"/>
    </font>
    <font>
      <b/>
      <sz val="13"/>
      <color theme="1"/>
      <name val="Times New Roman"/>
      <family val="1"/>
    </font>
    <font>
      <b/>
      <i/>
      <sz val="12"/>
      <color theme="1"/>
      <name val="Times New Roman"/>
      <family val="1"/>
    </font>
    <font>
      <i/>
      <sz val="13"/>
      <name val="Times New Roman"/>
      <family val="1"/>
    </font>
    <font>
      <i/>
      <sz val="14"/>
      <name val="Times New Roman"/>
      <family val="1"/>
    </font>
    <font>
      <sz val="14"/>
      <name val="Times New Roman"/>
      <family val="1"/>
    </font>
    <font>
      <sz val="7"/>
      <color theme="1"/>
      <name val="Times New Roman"/>
      <family val="1"/>
    </font>
    <font>
      <sz val="8"/>
      <color theme="1"/>
      <name val="Times New Roman"/>
      <family val="1"/>
    </font>
    <font>
      <i/>
      <sz val="12"/>
      <color theme="1"/>
      <name val="Times New Roman"/>
      <family val="1"/>
      <charset val="163"/>
    </font>
    <font>
      <sz val="12"/>
      <color theme="1"/>
      <name val="Times New Roman"/>
      <family val="1"/>
      <charset val="163"/>
    </font>
    <font>
      <sz val="13"/>
      <color theme="1"/>
      <name val="Times New Roman"/>
      <family val="1"/>
    </font>
    <font>
      <sz val="11"/>
      <name val="Times New Roman"/>
      <family val="1"/>
    </font>
    <font>
      <b/>
      <sz val="11"/>
      <name val="Times New Roman"/>
      <family val="1"/>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right style="thin">
        <color indexed="64"/>
      </right>
      <top style="thin">
        <color indexed="64"/>
      </top>
      <bottom/>
      <diagonal/>
    </border>
    <border>
      <left/>
      <right/>
      <top/>
      <bottom style="thin">
        <color indexed="64"/>
      </bottom>
      <diagonal/>
    </border>
    <border>
      <left style="thin">
        <color indexed="64"/>
      </left>
      <right/>
      <top/>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bottom/>
      <diagonal/>
    </border>
    <border>
      <left/>
      <right style="thin">
        <color indexed="64"/>
      </right>
      <top style="thin">
        <color indexed="64"/>
      </top>
      <bottom style="hair">
        <color indexed="64"/>
      </bottom>
      <diagonal/>
    </border>
  </borders>
  <cellStyleXfs count="12">
    <xf numFmtId="0" fontId="0" fillId="0" borderId="0"/>
    <xf numFmtId="43" fontId="6" fillId="0" borderId="0" applyFont="0" applyFill="0" applyBorder="0" applyAlignment="0" applyProtection="0"/>
    <xf numFmtId="0" fontId="10" fillId="0" borderId="0"/>
    <xf numFmtId="0" fontId="6" fillId="0" borderId="0"/>
    <xf numFmtId="43" fontId="6" fillId="0" borderId="0" applyFont="0" applyFill="0" applyBorder="0" applyAlignment="0" applyProtection="0"/>
    <xf numFmtId="9" fontId="10" fillId="0" borderId="0" applyFont="0" applyFill="0" applyBorder="0" applyAlignment="0" applyProtection="0"/>
    <xf numFmtId="43" fontId="10" fillId="0" borderId="0" applyFont="0" applyFill="0" applyBorder="0" applyAlignment="0" applyProtection="0"/>
    <xf numFmtId="0" fontId="11" fillId="0" borderId="0"/>
    <xf numFmtId="0" fontId="21" fillId="0" borderId="0"/>
    <xf numFmtId="43" fontId="21" fillId="0" borderId="0" applyFont="0" applyFill="0" applyBorder="0" applyAlignment="0" applyProtection="0"/>
    <xf numFmtId="44" fontId="21" fillId="0" borderId="0" applyFont="0" applyFill="0" applyBorder="0" applyAlignment="0" applyProtection="0"/>
    <xf numFmtId="44" fontId="10" fillId="0" borderId="0" applyFont="0" applyFill="0" applyBorder="0" applyAlignment="0" applyProtection="0"/>
  </cellStyleXfs>
  <cellXfs count="321">
    <xf numFmtId="0" fontId="0" fillId="0" borderId="0" xfId="0"/>
    <xf numFmtId="0" fontId="0" fillId="0" borderId="0" xfId="0" applyFont="1"/>
    <xf numFmtId="0" fontId="4" fillId="0" borderId="0" xfId="0" applyFont="1"/>
    <xf numFmtId="0" fontId="2" fillId="0" borderId="1" xfId="0" applyFont="1" applyBorder="1" applyAlignment="1">
      <alignment horizontal="center" vertical="center" wrapText="1"/>
    </xf>
    <xf numFmtId="0" fontId="3" fillId="0" borderId="0" xfId="0" applyFont="1" applyAlignment="1">
      <alignment horizontal="right" vertical="center"/>
    </xf>
    <xf numFmtId="0" fontId="17" fillId="0" borderId="5" xfId="0" applyFont="1" applyBorder="1" applyAlignment="1">
      <alignment horizontal="center" vertical="center" wrapText="1"/>
    </xf>
    <xf numFmtId="0" fontId="17" fillId="0" borderId="5" xfId="0" applyFont="1" applyBorder="1" applyAlignment="1">
      <alignment vertical="center" wrapText="1"/>
    </xf>
    <xf numFmtId="9" fontId="17" fillId="0" borderId="8" xfId="0" applyNumberFormat="1" applyFont="1" applyBorder="1" applyAlignment="1">
      <alignment horizontal="center" vertical="center" wrapText="1"/>
    </xf>
    <xf numFmtId="9" fontId="17" fillId="0" borderId="12" xfId="0" applyNumberFormat="1" applyFont="1" applyBorder="1" applyAlignment="1">
      <alignment horizontal="center" vertical="center" wrapText="1"/>
    </xf>
    <xf numFmtId="0" fontId="17" fillId="0" borderId="6" xfId="0" applyFont="1" applyBorder="1" applyAlignment="1">
      <alignment horizontal="center" vertical="center" wrapText="1"/>
    </xf>
    <xf numFmtId="0" fontId="17" fillId="0" borderId="6" xfId="0" applyFont="1" applyBorder="1" applyAlignment="1">
      <alignment vertical="center" wrapText="1"/>
    </xf>
    <xf numFmtId="9" fontId="17" fillId="0" borderId="6" xfId="0" applyNumberFormat="1" applyFont="1" applyBorder="1" applyAlignment="1">
      <alignment horizontal="center" vertical="center" wrapText="1"/>
    </xf>
    <xf numFmtId="0" fontId="17" fillId="0" borderId="7" xfId="0" applyFont="1" applyBorder="1" applyAlignment="1">
      <alignment horizontal="center" vertical="center" wrapText="1"/>
    </xf>
    <xf numFmtId="0" fontId="17" fillId="0" borderId="7" xfId="0" applyFont="1" applyBorder="1" applyAlignment="1">
      <alignment vertical="center" wrapText="1"/>
    </xf>
    <xf numFmtId="9" fontId="17" fillId="0" borderId="7" xfId="0" applyNumberFormat="1" applyFont="1" applyBorder="1" applyAlignment="1">
      <alignment horizontal="center" vertical="center" wrapText="1"/>
    </xf>
    <xf numFmtId="0" fontId="13" fillId="0" borderId="0" xfId="0" applyFont="1"/>
    <xf numFmtId="0" fontId="12" fillId="0" borderId="6" xfId="0" applyFont="1" applyFill="1" applyBorder="1" applyAlignment="1">
      <alignment vertical="center" wrapText="1"/>
    </xf>
    <xf numFmtId="0" fontId="8" fillId="0" borderId="0" xfId="3" applyFont="1" applyFill="1"/>
    <xf numFmtId="0" fontId="15" fillId="0" borderId="0" xfId="0" applyFont="1" applyAlignment="1">
      <alignment horizontal="right"/>
    </xf>
    <xf numFmtId="0" fontId="15" fillId="0" borderId="0" xfId="0" applyFont="1"/>
    <xf numFmtId="0" fontId="13" fillId="0" borderId="0" xfId="3" applyFont="1"/>
    <xf numFmtId="164" fontId="13" fillId="0" borderId="0" xfId="1" applyNumberFormat="1" applyFont="1" applyAlignment="1">
      <alignment horizontal="right"/>
    </xf>
    <xf numFmtId="164" fontId="13" fillId="0" borderId="0" xfId="1" applyNumberFormat="1" applyFont="1"/>
    <xf numFmtId="164" fontId="22" fillId="0" borderId="0" xfId="1" applyNumberFormat="1" applyFont="1" applyAlignment="1">
      <alignment horizontal="right" vertical="center"/>
    </xf>
    <xf numFmtId="0" fontId="12" fillId="0" borderId="6" xfId="3" applyFont="1" applyFill="1" applyBorder="1" applyAlignment="1">
      <alignment horizontal="center" vertical="center"/>
    </xf>
    <xf numFmtId="0" fontId="12" fillId="0" borderId="6" xfId="3" applyFont="1" applyFill="1" applyBorder="1" applyAlignment="1">
      <alignment horizontal="left" vertical="center"/>
    </xf>
    <xf numFmtId="164" fontId="12" fillId="0" borderId="6" xfId="1" applyNumberFormat="1" applyFont="1" applyBorder="1" applyAlignment="1">
      <alignment horizontal="center" vertical="center" wrapText="1"/>
    </xf>
    <xf numFmtId="0" fontId="12" fillId="0" borderId="6" xfId="0" applyFont="1" applyBorder="1" applyAlignment="1">
      <alignment vertical="center" wrapText="1"/>
    </xf>
    <xf numFmtId="164" fontId="13" fillId="0" borderId="6" xfId="1" applyNumberFormat="1" applyFont="1" applyBorder="1" applyAlignment="1">
      <alignment horizontal="center" vertical="center" wrapText="1"/>
    </xf>
    <xf numFmtId="164" fontId="13" fillId="0" borderId="6" xfId="4" applyNumberFormat="1" applyFont="1" applyFill="1" applyBorder="1"/>
    <xf numFmtId="164" fontId="13" fillId="0" borderId="6" xfId="1" applyNumberFormat="1" applyFont="1" applyBorder="1" applyAlignment="1">
      <alignment horizontal="right" vertical="center" wrapText="1"/>
    </xf>
    <xf numFmtId="164" fontId="12" fillId="0" borderId="6" xfId="4" applyNumberFormat="1" applyFont="1" applyFill="1" applyBorder="1" applyAlignment="1">
      <alignment horizontal="center"/>
    </xf>
    <xf numFmtId="164" fontId="12" fillId="0" borderId="6" xfId="4" applyNumberFormat="1" applyFont="1" applyFill="1" applyBorder="1"/>
    <xf numFmtId="164" fontId="12" fillId="0" borderId="6" xfId="1" applyNumberFormat="1" applyFont="1" applyBorder="1" applyAlignment="1">
      <alignment horizontal="right" vertical="center" wrapText="1"/>
    </xf>
    <xf numFmtId="0" fontId="12" fillId="0" borderId="6" xfId="3" applyFont="1" applyBorder="1" applyAlignment="1">
      <alignment horizontal="center" vertical="center" wrapText="1"/>
    </xf>
    <xf numFmtId="0" fontId="13" fillId="0" borderId="6" xfId="3" applyFont="1" applyBorder="1" applyAlignment="1">
      <alignment horizontal="center" vertical="center" wrapText="1"/>
    </xf>
    <xf numFmtId="0" fontId="13" fillId="0" borderId="6" xfId="0" applyFont="1" applyFill="1" applyBorder="1" applyAlignment="1">
      <alignment vertical="center" wrapText="1"/>
    </xf>
    <xf numFmtId="0" fontId="12" fillId="0" borderId="6" xfId="3" applyFont="1" applyBorder="1" applyAlignment="1">
      <alignment vertical="center" wrapText="1"/>
    </xf>
    <xf numFmtId="0" fontId="12" fillId="0" borderId="5" xfId="3" quotePrefix="1" applyFont="1" applyFill="1" applyBorder="1" applyAlignment="1">
      <alignment horizontal="center" vertical="center"/>
    </xf>
    <xf numFmtId="0" fontId="12" fillId="0" borderId="5" xfId="3" applyFont="1" applyFill="1" applyBorder="1" applyAlignment="1">
      <alignment horizontal="center" vertical="center"/>
    </xf>
    <xf numFmtId="0" fontId="15" fillId="0" borderId="0" xfId="0" applyFont="1" applyFill="1" applyAlignment="1">
      <alignment vertical="center"/>
    </xf>
    <xf numFmtId="0" fontId="14" fillId="0" borderId="0" xfId="0" applyFont="1" applyFill="1" applyAlignment="1">
      <alignment horizontal="right" vertical="center" wrapText="1"/>
    </xf>
    <xf numFmtId="41" fontId="15" fillId="0" borderId="0" xfId="0" applyNumberFormat="1" applyFont="1" applyFill="1" applyAlignment="1">
      <alignment vertical="center"/>
    </xf>
    <xf numFmtId="0" fontId="14" fillId="0" borderId="1" xfId="0" applyFont="1" applyFill="1" applyBorder="1" applyAlignment="1">
      <alignment horizontal="center" vertical="center" wrapText="1"/>
    </xf>
    <xf numFmtId="0" fontId="14" fillId="0" borderId="5" xfId="0" applyFont="1" applyFill="1" applyBorder="1" applyAlignment="1">
      <alignment horizontal="center" vertical="center" wrapText="1"/>
    </xf>
    <xf numFmtId="41" fontId="12" fillId="0" borderId="5" xfId="0" applyNumberFormat="1" applyFont="1" applyFill="1" applyBorder="1" applyAlignment="1">
      <alignment vertical="center" wrapText="1"/>
    </xf>
    <xf numFmtId="43" fontId="12" fillId="0" borderId="5" xfId="0" applyNumberFormat="1" applyFont="1" applyFill="1" applyBorder="1" applyAlignment="1">
      <alignment vertical="center" wrapText="1"/>
    </xf>
    <xf numFmtId="0" fontId="14" fillId="0" borderId="6" xfId="0" applyFont="1" applyFill="1" applyBorder="1" applyAlignment="1">
      <alignment horizontal="center" vertical="center" wrapText="1"/>
    </xf>
    <xf numFmtId="0" fontId="14" fillId="0" borderId="6" xfId="0" applyFont="1" applyFill="1" applyBorder="1" applyAlignment="1">
      <alignment vertical="center" wrapText="1"/>
    </xf>
    <xf numFmtId="41" fontId="12" fillId="0" borderId="6" xfId="0" applyNumberFormat="1" applyFont="1" applyFill="1" applyBorder="1" applyAlignment="1">
      <alignment vertical="center" wrapText="1"/>
    </xf>
    <xf numFmtId="43" fontId="12" fillId="0" borderId="6" xfId="0" applyNumberFormat="1" applyFont="1" applyFill="1" applyBorder="1" applyAlignment="1">
      <alignment vertical="center" wrapText="1"/>
    </xf>
    <xf numFmtId="0" fontId="15" fillId="0" borderId="6" xfId="0" applyFont="1" applyFill="1" applyBorder="1" applyAlignment="1">
      <alignment horizontal="center" vertical="center" wrapText="1"/>
    </xf>
    <xf numFmtId="0" fontId="15" fillId="0" borderId="6" xfId="0" applyFont="1" applyFill="1" applyBorder="1" applyAlignment="1">
      <alignment vertical="center" wrapText="1"/>
    </xf>
    <xf numFmtId="41" fontId="13" fillId="0" borderId="6" xfId="0" applyNumberFormat="1" applyFont="1" applyFill="1" applyBorder="1" applyAlignment="1">
      <alignment vertical="center" wrapText="1"/>
    </xf>
    <xf numFmtId="43" fontId="13" fillId="0" borderId="6" xfId="0" applyNumberFormat="1" applyFont="1" applyFill="1" applyBorder="1" applyAlignment="1">
      <alignment vertical="center" wrapText="1"/>
    </xf>
    <xf numFmtId="0" fontId="14" fillId="0" borderId="0" xfId="0" applyFont="1" applyFill="1" applyAlignment="1">
      <alignment vertical="center"/>
    </xf>
    <xf numFmtId="0" fontId="18" fillId="0" borderId="6" xfId="0" applyFont="1" applyFill="1" applyBorder="1" applyAlignment="1">
      <alignment horizontal="center" vertical="center" wrapText="1"/>
    </xf>
    <xf numFmtId="0" fontId="18" fillId="0" borderId="6" xfId="0" applyFont="1" applyFill="1" applyBorder="1" applyAlignment="1">
      <alignment vertical="center" wrapText="1"/>
    </xf>
    <xf numFmtId="41" fontId="22" fillId="0" borderId="6" xfId="0" applyNumberFormat="1" applyFont="1" applyFill="1" applyBorder="1" applyAlignment="1">
      <alignment vertical="center" wrapText="1"/>
    </xf>
    <xf numFmtId="0" fontId="18" fillId="0" borderId="0" xfId="0" applyFont="1" applyFill="1" applyAlignment="1">
      <alignment vertical="center"/>
    </xf>
    <xf numFmtId="0" fontId="15" fillId="0" borderId="7" xfId="0" applyFont="1" applyFill="1" applyBorder="1" applyAlignment="1">
      <alignment horizontal="center" vertical="center" wrapText="1"/>
    </xf>
    <xf numFmtId="0" fontId="15" fillId="0" borderId="7" xfId="0" applyFont="1" applyFill="1" applyBorder="1" applyAlignment="1">
      <alignment vertical="center" wrapText="1"/>
    </xf>
    <xf numFmtId="41" fontId="13" fillId="0" borderId="7" xfId="0" applyNumberFormat="1" applyFont="1" applyFill="1" applyBorder="1" applyAlignment="1">
      <alignment vertical="center" wrapText="1"/>
    </xf>
    <xf numFmtId="43" fontId="13" fillId="0" borderId="7" xfId="0" applyNumberFormat="1" applyFont="1" applyFill="1" applyBorder="1" applyAlignment="1">
      <alignment vertical="center" wrapText="1"/>
    </xf>
    <xf numFmtId="0" fontId="15" fillId="0" borderId="0" xfId="0" applyFont="1" applyFill="1" applyAlignment="1">
      <alignment horizontal="center" vertical="center"/>
    </xf>
    <xf numFmtId="0" fontId="0" fillId="0" borderId="0" xfId="0" applyFont="1" applyFill="1"/>
    <xf numFmtId="0" fontId="12" fillId="0" borderId="1" xfId="0" applyFont="1" applyFill="1" applyBorder="1" applyAlignment="1">
      <alignment horizontal="center" vertical="center" wrapText="1"/>
    </xf>
    <xf numFmtId="41" fontId="0" fillId="0" borderId="0" xfId="0" applyNumberFormat="1" applyFont="1" applyFill="1"/>
    <xf numFmtId="0" fontId="12" fillId="0" borderId="5" xfId="0" applyFont="1" applyFill="1" applyBorder="1" applyAlignment="1">
      <alignment horizontal="center" vertical="center" wrapText="1"/>
    </xf>
    <xf numFmtId="0" fontId="12" fillId="0" borderId="5" xfId="0" applyFont="1" applyFill="1" applyBorder="1" applyAlignment="1">
      <alignment vertical="center" wrapText="1"/>
    </xf>
    <xf numFmtId="0" fontId="12" fillId="0" borderId="6"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11" xfId="0" applyFont="1" applyFill="1" applyBorder="1" applyAlignment="1">
      <alignment horizontal="center" vertical="center" wrapText="1"/>
    </xf>
    <xf numFmtId="41" fontId="13" fillId="0" borderId="11" xfId="0" applyNumberFormat="1" applyFont="1" applyFill="1" applyBorder="1" applyAlignment="1">
      <alignment vertical="center" wrapText="1"/>
    </xf>
    <xf numFmtId="0" fontId="12" fillId="0" borderId="7" xfId="0" applyFont="1" applyFill="1" applyBorder="1" applyAlignment="1">
      <alignment horizontal="center" vertical="center" wrapText="1"/>
    </xf>
    <xf numFmtId="0" fontId="12" fillId="0" borderId="7" xfId="0" applyFont="1" applyFill="1" applyBorder="1" applyAlignment="1">
      <alignment vertical="center" wrapText="1"/>
    </xf>
    <xf numFmtId="41" fontId="12" fillId="0" borderId="7" xfId="0" applyNumberFormat="1" applyFont="1" applyFill="1" applyBorder="1" applyAlignment="1">
      <alignment vertical="center" wrapText="1"/>
    </xf>
    <xf numFmtId="0" fontId="26" fillId="0" borderId="0" xfId="0" applyFont="1" applyFill="1" applyAlignment="1">
      <alignment horizontal="left" vertical="center"/>
    </xf>
    <xf numFmtId="41" fontId="14" fillId="0" borderId="5" xfId="4" applyNumberFormat="1" applyFont="1" applyFill="1" applyBorder="1" applyAlignment="1">
      <alignment horizontal="right" vertical="center" wrapText="1"/>
    </xf>
    <xf numFmtId="41" fontId="14" fillId="0" borderId="6" xfId="4" applyNumberFormat="1" applyFont="1" applyFill="1" applyBorder="1" applyAlignment="1">
      <alignment horizontal="right" vertical="center" wrapText="1"/>
    </xf>
    <xf numFmtId="0" fontId="14" fillId="0" borderId="6" xfId="3" applyFont="1" applyFill="1" applyBorder="1" applyAlignment="1">
      <alignment vertical="center" wrapText="1"/>
    </xf>
    <xf numFmtId="41" fontId="15" fillId="0" borderId="6" xfId="4" applyNumberFormat="1" applyFont="1" applyFill="1" applyBorder="1" applyAlignment="1">
      <alignment horizontal="right" vertical="center" wrapText="1"/>
    </xf>
    <xf numFmtId="0" fontId="15" fillId="0" borderId="6" xfId="3" applyFont="1" applyFill="1" applyBorder="1" applyAlignment="1">
      <alignment vertical="center" wrapText="1"/>
    </xf>
    <xf numFmtId="41" fontId="14" fillId="0" borderId="7" xfId="4" applyNumberFormat="1" applyFont="1" applyFill="1" applyBorder="1" applyAlignment="1">
      <alignment horizontal="right" vertical="center" wrapText="1"/>
    </xf>
    <xf numFmtId="0" fontId="4" fillId="0" borderId="0" xfId="0" applyFont="1" applyFill="1"/>
    <xf numFmtId="0" fontId="22" fillId="0" borderId="0" xfId="0" applyFont="1" applyFill="1" applyAlignment="1">
      <alignment horizontal="right" vertical="center"/>
    </xf>
    <xf numFmtId="0" fontId="22" fillId="0" borderId="6" xfId="0" applyFont="1" applyFill="1" applyBorder="1" applyAlignment="1">
      <alignment vertical="center" wrapText="1"/>
    </xf>
    <xf numFmtId="3" fontId="13" fillId="0" borderId="6" xfId="0" applyNumberFormat="1" applyFont="1" applyFill="1" applyBorder="1"/>
    <xf numFmtId="41" fontId="12" fillId="0" borderId="11" xfId="0" applyNumberFormat="1" applyFont="1" applyFill="1" applyBorder="1" applyAlignment="1">
      <alignment vertical="center" wrapText="1"/>
    </xf>
    <xf numFmtId="0" fontId="13" fillId="0" borderId="11" xfId="7" applyFont="1" applyFill="1" applyBorder="1"/>
    <xf numFmtId="3" fontId="13" fillId="0" borderId="11" xfId="0" applyNumberFormat="1" applyFont="1" applyFill="1" applyBorder="1"/>
    <xf numFmtId="164" fontId="12" fillId="0" borderId="5" xfId="1" applyNumberFormat="1" applyFont="1" applyBorder="1" applyAlignment="1">
      <alignment horizontal="center" vertical="center" wrapText="1"/>
    </xf>
    <xf numFmtId="0" fontId="7" fillId="0" borderId="0" xfId="0" applyFont="1" applyFill="1" applyAlignment="1"/>
    <xf numFmtId="0" fontId="8" fillId="0" borderId="0" xfId="0" applyFont="1" applyFill="1" applyAlignment="1">
      <alignment horizontal="right"/>
    </xf>
    <xf numFmtId="0" fontId="8" fillId="0" borderId="0" xfId="3" applyFont="1" applyFill="1" applyAlignment="1">
      <alignment horizontal="centerContinuous"/>
    </xf>
    <xf numFmtId="0" fontId="1" fillId="0" borderId="0" xfId="3" applyFont="1" applyFill="1" applyAlignment="1">
      <alignment horizontal="centerContinuous"/>
    </xf>
    <xf numFmtId="0" fontId="1" fillId="0" borderId="0" xfId="3" applyFont="1" applyFill="1" applyAlignment="1"/>
    <xf numFmtId="0" fontId="1" fillId="0" borderId="0" xfId="3" applyFont="1" applyFill="1" applyAlignment="1">
      <alignment horizontal="left"/>
    </xf>
    <xf numFmtId="0" fontId="28" fillId="0" borderId="0" xfId="3" applyFont="1" applyFill="1" applyAlignment="1">
      <alignment horizontal="left"/>
    </xf>
    <xf numFmtId="0" fontId="29" fillId="0" borderId="0" xfId="3" applyFont="1" applyFill="1"/>
    <xf numFmtId="0" fontId="28" fillId="0" borderId="0" xfId="3" applyFont="1" applyFill="1" applyBorder="1" applyAlignment="1">
      <alignment horizontal="center"/>
    </xf>
    <xf numFmtId="0" fontId="5" fillId="0" borderId="0" xfId="3" applyFont="1" applyFill="1" applyAlignment="1">
      <alignment vertical="center"/>
    </xf>
    <xf numFmtId="0" fontId="1" fillId="0" borderId="0" xfId="3" applyFont="1" applyFill="1"/>
    <xf numFmtId="0" fontId="28" fillId="0" borderId="0" xfId="0" applyFont="1" applyFill="1" applyAlignment="1">
      <alignment horizontal="left"/>
    </xf>
    <xf numFmtId="0" fontId="28" fillId="0" borderId="0" xfId="0" applyFont="1" applyFill="1"/>
    <xf numFmtId="0" fontId="12" fillId="0" borderId="1" xfId="3" applyFont="1" applyBorder="1" applyAlignment="1">
      <alignment horizontal="center" vertical="center" wrapText="1"/>
    </xf>
    <xf numFmtId="0" fontId="15" fillId="0" borderId="0" xfId="0" applyFont="1" applyAlignment="1">
      <alignment horizontal="center" vertical="center"/>
    </xf>
    <xf numFmtId="0" fontId="15" fillId="0" borderId="0" xfId="0" applyFont="1" applyAlignment="1">
      <alignment horizontal="left" vertical="center"/>
    </xf>
    <xf numFmtId="0" fontId="15" fillId="0" borderId="0" xfId="0" applyFont="1" applyAlignment="1">
      <alignment vertical="center"/>
    </xf>
    <xf numFmtId="0" fontId="23" fillId="0" borderId="0" xfId="0" applyFont="1" applyAlignment="1">
      <alignment vertical="center" wrapText="1"/>
    </xf>
    <xf numFmtId="0" fontId="22" fillId="0" borderId="0" xfId="0" applyFont="1" applyAlignment="1">
      <alignment horizontal="right" vertical="center"/>
    </xf>
    <xf numFmtId="0" fontId="12" fillId="0" borderId="1" xfId="0" applyFont="1" applyBorder="1" applyAlignment="1">
      <alignment horizontal="center" vertical="center" wrapText="1"/>
    </xf>
    <xf numFmtId="0" fontId="12" fillId="0" borderId="5" xfId="0" applyFont="1" applyBorder="1" applyAlignment="1">
      <alignment horizontal="center" vertical="center" wrapText="1"/>
    </xf>
    <xf numFmtId="41" fontId="12" fillId="0" borderId="5" xfId="0" applyNumberFormat="1" applyFont="1" applyBorder="1" applyAlignment="1">
      <alignment vertical="center" wrapText="1"/>
    </xf>
    <xf numFmtId="0" fontId="12" fillId="0" borderId="6" xfId="0" applyFont="1" applyBorder="1" applyAlignment="1">
      <alignment horizontal="center" vertical="center" wrapText="1"/>
    </xf>
    <xf numFmtId="41" fontId="12" fillId="0" borderId="6" xfId="0" applyNumberFormat="1" applyFont="1" applyBorder="1" applyAlignment="1">
      <alignment vertical="center" wrapText="1"/>
    </xf>
    <xf numFmtId="41" fontId="0" fillId="0" borderId="0" xfId="0" applyNumberFormat="1" applyFont="1"/>
    <xf numFmtId="0" fontId="13" fillId="0" borderId="6" xfId="0" applyFont="1" applyBorder="1" applyAlignment="1">
      <alignment horizontal="center" vertical="center" wrapText="1"/>
    </xf>
    <xf numFmtId="0" fontId="13" fillId="0" borderId="6" xfId="0" applyFont="1" applyBorder="1" applyAlignment="1">
      <alignment vertical="center" wrapText="1"/>
    </xf>
    <xf numFmtId="41" fontId="13" fillId="0" borderId="6" xfId="0" applyNumberFormat="1" applyFont="1" applyBorder="1" applyAlignment="1">
      <alignment vertical="center" wrapText="1"/>
    </xf>
    <xf numFmtId="0" fontId="12" fillId="0" borderId="7" xfId="0" applyFont="1" applyBorder="1" applyAlignment="1">
      <alignment horizontal="center" vertical="center" wrapText="1"/>
    </xf>
    <xf numFmtId="0" fontId="12" fillId="0" borderId="7" xfId="0" applyFont="1" applyBorder="1" applyAlignment="1">
      <alignment vertical="center" wrapText="1"/>
    </xf>
    <xf numFmtId="41" fontId="12" fillId="0" borderId="7" xfId="0" applyNumberFormat="1" applyFont="1" applyBorder="1" applyAlignment="1">
      <alignment vertical="center" wrapText="1"/>
    </xf>
    <xf numFmtId="0" fontId="0" fillId="0" borderId="0" xfId="0" applyFont="1" applyAlignment="1">
      <alignment wrapText="1"/>
    </xf>
    <xf numFmtId="164" fontId="13" fillId="0" borderId="6" xfId="4" applyNumberFormat="1" applyFont="1" applyFill="1" applyBorder="1" applyAlignment="1">
      <alignment horizontal="center"/>
    </xf>
    <xf numFmtId="0" fontId="15" fillId="0" borderId="0" xfId="0" applyFont="1" applyFill="1" applyAlignment="1">
      <alignment horizontal="center"/>
    </xf>
    <xf numFmtId="0" fontId="15" fillId="0" borderId="0" xfId="0" applyFont="1" applyFill="1"/>
    <xf numFmtId="3" fontId="15" fillId="0" borderId="0" xfId="0" applyNumberFormat="1" applyFont="1" applyFill="1"/>
    <xf numFmtId="165" fontId="15" fillId="0" borderId="0" xfId="1" applyNumberFormat="1" applyFont="1" applyFill="1"/>
    <xf numFmtId="0" fontId="30" fillId="0" borderId="0" xfId="3" applyFont="1" applyFill="1" applyAlignment="1">
      <alignment horizontal="center"/>
    </xf>
    <xf numFmtId="0" fontId="30" fillId="0" borderId="0" xfId="3" applyFont="1" applyFill="1"/>
    <xf numFmtId="164" fontId="30" fillId="0" borderId="0" xfId="3" applyNumberFormat="1" applyFont="1" applyFill="1"/>
    <xf numFmtId="0" fontId="13" fillId="0" borderId="0" xfId="3" applyFont="1" applyFill="1"/>
    <xf numFmtId="164" fontId="20" fillId="0" borderId="0" xfId="3" applyNumberFormat="1" applyFont="1" applyFill="1"/>
    <xf numFmtId="0" fontId="23" fillId="0" borderId="0" xfId="3" applyFont="1" applyFill="1"/>
    <xf numFmtId="0" fontId="31" fillId="0" borderId="0" xfId="3" applyFont="1" applyFill="1"/>
    <xf numFmtId="164" fontId="13" fillId="0" borderId="0" xfId="1" applyNumberFormat="1" applyFont="1" applyAlignment="1">
      <alignment vertical="center"/>
    </xf>
    <xf numFmtId="3" fontId="0" fillId="0" borderId="0" xfId="0" applyNumberFormat="1" applyFont="1"/>
    <xf numFmtId="0" fontId="32" fillId="0" borderId="0" xfId="0" applyFont="1" applyAlignment="1">
      <alignment horizontal="right" vertical="center"/>
    </xf>
    <xf numFmtId="0" fontId="13" fillId="0" borderId="1" xfId="3" applyFont="1" applyBorder="1" applyAlignment="1">
      <alignment horizontal="center" vertical="center" wrapText="1"/>
    </xf>
    <xf numFmtId="0" fontId="33" fillId="0" borderId="1" xfId="3" applyFont="1" applyBorder="1" applyAlignment="1">
      <alignment horizontal="center" vertical="center" wrapText="1"/>
    </xf>
    <xf numFmtId="164" fontId="0" fillId="0" borderId="0" xfId="0" applyNumberFormat="1" applyFont="1"/>
    <xf numFmtId="0" fontId="12" fillId="0" borderId="5" xfId="3" applyFont="1" applyBorder="1" applyAlignment="1">
      <alignment horizontal="center" vertical="center" wrapText="1"/>
    </xf>
    <xf numFmtId="0" fontId="12" fillId="0" borderId="5" xfId="3" applyFont="1" applyBorder="1" applyAlignment="1">
      <alignment vertical="center" wrapText="1"/>
    </xf>
    <xf numFmtId="3" fontId="12" fillId="0" borderId="5" xfId="3" applyNumberFormat="1" applyFont="1" applyBorder="1" applyAlignment="1">
      <alignment horizontal="right" vertical="center" wrapText="1"/>
    </xf>
    <xf numFmtId="3" fontId="13" fillId="0" borderId="6" xfId="3" applyNumberFormat="1" applyFont="1" applyBorder="1" applyAlignment="1">
      <alignment horizontal="right" vertical="center" wrapText="1"/>
    </xf>
    <xf numFmtId="0" fontId="13" fillId="0" borderId="7" xfId="3" applyFont="1" applyBorder="1" applyAlignment="1">
      <alignment horizontal="center" vertical="center" wrapText="1"/>
    </xf>
    <xf numFmtId="0" fontId="13" fillId="0" borderId="7" xfId="0" applyFont="1" applyBorder="1" applyAlignment="1">
      <alignment vertical="center" wrapText="1"/>
    </xf>
    <xf numFmtId="3" fontId="13" fillId="0" borderId="7" xfId="3" applyNumberFormat="1" applyFont="1" applyBorder="1" applyAlignment="1">
      <alignment horizontal="right" vertical="center" wrapText="1"/>
    </xf>
    <xf numFmtId="0" fontId="12" fillId="0" borderId="8" xfId="0" applyFont="1" applyBorder="1" applyAlignment="1">
      <alignment horizontal="center" vertical="center" wrapText="1"/>
    </xf>
    <xf numFmtId="0" fontId="25" fillId="0" borderId="5" xfId="0" applyFont="1" applyBorder="1" applyAlignment="1">
      <alignment vertical="center" wrapText="1"/>
    </xf>
    <xf numFmtId="41" fontId="25" fillId="0" borderId="5" xfId="0" applyNumberFormat="1" applyFont="1" applyBorder="1" applyAlignment="1">
      <alignment vertical="center" wrapText="1"/>
    </xf>
    <xf numFmtId="41" fontId="25" fillId="0" borderId="5" xfId="0" applyNumberFormat="1" applyFont="1" applyBorder="1" applyAlignment="1">
      <alignment horizontal="center" vertical="center" wrapText="1"/>
    </xf>
    <xf numFmtId="0" fontId="34" fillId="0" borderId="6" xfId="0" applyFont="1" applyBorder="1" applyAlignment="1">
      <alignment vertical="center" wrapText="1"/>
    </xf>
    <xf numFmtId="41" fontId="34" fillId="0" borderId="6" xfId="0" applyNumberFormat="1" applyFont="1" applyBorder="1" applyAlignment="1">
      <alignment vertical="center" wrapText="1"/>
    </xf>
    <xf numFmtId="41" fontId="34" fillId="0" borderId="6" xfId="0" applyNumberFormat="1" applyFont="1" applyBorder="1" applyAlignment="1">
      <alignment horizontal="center" vertical="center" wrapText="1"/>
    </xf>
    <xf numFmtId="0" fontId="13" fillId="0" borderId="7" xfId="0" applyFont="1" applyBorder="1" applyAlignment="1">
      <alignment horizontal="center" vertical="center" wrapText="1"/>
    </xf>
    <xf numFmtId="0" fontId="34" fillId="0" borderId="7" xfId="0" applyFont="1" applyBorder="1" applyAlignment="1">
      <alignment vertical="center" wrapText="1"/>
    </xf>
    <xf numFmtId="41" fontId="34" fillId="0" borderId="7" xfId="0" applyNumberFormat="1" applyFont="1" applyBorder="1" applyAlignment="1">
      <alignment vertical="center" wrapText="1"/>
    </xf>
    <xf numFmtId="41" fontId="34" fillId="0" borderId="7" xfId="0" applyNumberFormat="1" applyFont="1" applyBorder="1" applyAlignment="1">
      <alignment horizontal="center" vertical="center" wrapText="1"/>
    </xf>
    <xf numFmtId="0" fontId="14" fillId="0" borderId="5" xfId="0" applyFont="1" applyFill="1" applyBorder="1" applyAlignment="1">
      <alignment horizontal="left" vertical="center" wrapText="1"/>
    </xf>
    <xf numFmtId="0" fontId="14" fillId="0" borderId="6" xfId="0" applyFont="1" applyFill="1" applyBorder="1" applyAlignment="1">
      <alignment horizontal="left" vertical="center" wrapText="1"/>
    </xf>
    <xf numFmtId="0" fontId="13" fillId="0" borderId="7" xfId="0" applyFont="1" applyFill="1" applyBorder="1" applyAlignment="1">
      <alignment horizontal="center" vertical="center" wrapText="1"/>
    </xf>
    <xf numFmtId="0" fontId="13" fillId="0" borderId="7" xfId="0" applyFont="1" applyFill="1" applyBorder="1" applyAlignment="1">
      <alignment vertical="center" wrapText="1"/>
    </xf>
    <xf numFmtId="0" fontId="14" fillId="0" borderId="5" xfId="3" applyFont="1" applyFill="1" applyBorder="1" applyAlignment="1">
      <alignment vertical="center" wrapText="1"/>
    </xf>
    <xf numFmtId="2" fontId="14" fillId="0" borderId="5" xfId="5" applyNumberFormat="1" applyFont="1" applyFill="1" applyBorder="1" applyAlignment="1">
      <alignment horizontal="right" vertical="center" wrapText="1"/>
    </xf>
    <xf numFmtId="2" fontId="14" fillId="0" borderId="6" xfId="5" applyNumberFormat="1" applyFont="1" applyFill="1" applyBorder="1" applyAlignment="1">
      <alignment horizontal="right" vertical="center" wrapText="1"/>
    </xf>
    <xf numFmtId="2" fontId="15" fillId="0" borderId="6" xfId="5" applyNumberFormat="1" applyFont="1" applyFill="1" applyBorder="1" applyAlignment="1">
      <alignment horizontal="right" vertical="center" wrapText="1"/>
    </xf>
    <xf numFmtId="41" fontId="15" fillId="0" borderId="6" xfId="1" applyNumberFormat="1" applyFont="1" applyFill="1" applyBorder="1" applyProtection="1">
      <protection hidden="1"/>
    </xf>
    <xf numFmtId="41" fontId="14" fillId="0" borderId="6" xfId="1" applyNumberFormat="1" applyFont="1" applyFill="1" applyBorder="1" applyProtection="1">
      <protection hidden="1"/>
    </xf>
    <xf numFmtId="41" fontId="14" fillId="0" borderId="7" xfId="1" applyNumberFormat="1" applyFont="1" applyFill="1" applyBorder="1" applyProtection="1">
      <protection hidden="1"/>
    </xf>
    <xf numFmtId="0" fontId="14" fillId="0" borderId="0" xfId="0" applyFont="1" applyFill="1" applyAlignment="1">
      <alignment vertical="center" wrapText="1"/>
    </xf>
    <xf numFmtId="0" fontId="14" fillId="0" borderId="1" xfId="3" applyFont="1" applyFill="1" applyBorder="1" applyAlignment="1">
      <alignment horizontal="center" vertical="center" wrapText="1"/>
    </xf>
    <xf numFmtId="0" fontId="14" fillId="0" borderId="5" xfId="3" applyFont="1" applyFill="1" applyBorder="1" applyAlignment="1">
      <alignment horizontal="center" vertical="center" wrapText="1"/>
    </xf>
    <xf numFmtId="0" fontId="14" fillId="0" borderId="6" xfId="3" applyFont="1" applyFill="1" applyBorder="1" applyAlignment="1">
      <alignment horizontal="center" vertical="center" wrapText="1"/>
    </xf>
    <xf numFmtId="0" fontId="15" fillId="0" borderId="6" xfId="3" applyFont="1" applyFill="1" applyBorder="1" applyAlignment="1">
      <alignment horizontal="center" vertical="center" wrapText="1"/>
    </xf>
    <xf numFmtId="0" fontId="18" fillId="0" borderId="6" xfId="3" applyFont="1" applyFill="1" applyBorder="1" applyAlignment="1">
      <alignment horizontal="center" vertical="center" wrapText="1"/>
    </xf>
    <xf numFmtId="0" fontId="14" fillId="0" borderId="6" xfId="0" applyFont="1" applyFill="1" applyBorder="1" applyAlignment="1">
      <alignment horizontal="center" vertical="center"/>
    </xf>
    <xf numFmtId="0" fontId="14" fillId="0" borderId="6" xfId="0" applyFont="1" applyFill="1" applyBorder="1" applyAlignment="1">
      <alignment vertical="center"/>
    </xf>
    <xf numFmtId="0" fontId="14" fillId="0" borderId="7" xfId="0" applyFont="1" applyFill="1" applyBorder="1" applyAlignment="1">
      <alignment horizontal="center" vertical="center"/>
    </xf>
    <xf numFmtId="0" fontId="14" fillId="0" borderId="7" xfId="0" applyFont="1" applyFill="1" applyBorder="1" applyAlignment="1">
      <alignment vertical="center"/>
    </xf>
    <xf numFmtId="164" fontId="12" fillId="0" borderId="1" xfId="1" quotePrefix="1" applyNumberFormat="1" applyFont="1" applyBorder="1" applyAlignment="1">
      <alignment horizontal="center" vertical="center" wrapText="1"/>
    </xf>
    <xf numFmtId="0" fontId="12" fillId="0" borderId="0" xfId="3" applyFont="1" applyAlignment="1">
      <alignment vertical="center" wrapText="1"/>
    </xf>
    <xf numFmtId="0" fontId="12" fillId="0" borderId="7" xfId="3" applyFont="1" applyBorder="1" applyAlignment="1">
      <alignment horizontal="center" vertical="center" wrapText="1"/>
    </xf>
    <xf numFmtId="0" fontId="12" fillId="0" borderId="7" xfId="3" applyFont="1" applyBorder="1" applyAlignment="1">
      <alignment vertical="center" wrapText="1"/>
    </xf>
    <xf numFmtId="164" fontId="12" fillId="0" borderId="7" xfId="1" applyNumberFormat="1" applyFont="1" applyBorder="1" applyAlignment="1">
      <alignment horizontal="center" vertical="center" wrapText="1"/>
    </xf>
    <xf numFmtId="164" fontId="13" fillId="0" borderId="11" xfId="4" applyNumberFormat="1" applyFont="1" applyFill="1" applyBorder="1"/>
    <xf numFmtId="164" fontId="13" fillId="0" borderId="11" xfId="1" applyNumberFormat="1" applyFont="1" applyBorder="1" applyAlignment="1">
      <alignment horizontal="right" vertical="center" wrapText="1"/>
    </xf>
    <xf numFmtId="164" fontId="13" fillId="0" borderId="11" xfId="1" applyNumberFormat="1" applyFont="1" applyBorder="1" applyAlignment="1">
      <alignment horizontal="center" vertical="center" wrapText="1"/>
    </xf>
    <xf numFmtId="0" fontId="35" fillId="0" borderId="9" xfId="3" applyFont="1" applyFill="1" applyBorder="1" applyAlignment="1">
      <alignment horizontal="center" vertical="center" wrapText="1"/>
    </xf>
    <xf numFmtId="0" fontId="35" fillId="0" borderId="13" xfId="3" applyFont="1" applyFill="1" applyBorder="1" applyAlignment="1">
      <alignment horizontal="center" vertical="center" wrapText="1"/>
    </xf>
    <xf numFmtId="0" fontId="35" fillId="0" borderId="1" xfId="3" applyFont="1" applyFill="1" applyBorder="1" applyAlignment="1">
      <alignment horizontal="center" vertical="center"/>
    </xf>
    <xf numFmtId="0" fontId="35" fillId="0" borderId="4" xfId="3" applyFont="1" applyFill="1" applyBorder="1" applyAlignment="1">
      <alignment horizontal="center" vertical="center"/>
    </xf>
    <xf numFmtId="0" fontId="35" fillId="0" borderId="1" xfId="3" quotePrefix="1" applyFont="1" applyFill="1" applyBorder="1" applyAlignment="1">
      <alignment horizontal="center" vertical="center"/>
    </xf>
    <xf numFmtId="0" fontId="36" fillId="0" borderId="5" xfId="3" applyFont="1" applyFill="1" applyBorder="1" applyAlignment="1">
      <alignment horizontal="center"/>
    </xf>
    <xf numFmtId="0" fontId="36" fillId="0" borderId="20" xfId="3" applyFont="1" applyFill="1" applyBorder="1" applyAlignment="1">
      <alignment horizontal="center"/>
    </xf>
    <xf numFmtId="41" fontId="36" fillId="0" borderId="5" xfId="3" applyNumberFormat="1" applyFont="1" applyFill="1" applyBorder="1"/>
    <xf numFmtId="0" fontId="36" fillId="0" borderId="6" xfId="3" applyFont="1" applyFill="1" applyBorder="1" applyAlignment="1">
      <alignment horizontal="center"/>
    </xf>
    <xf numFmtId="0" fontId="36" fillId="0" borderId="18" xfId="3" applyFont="1" applyFill="1" applyBorder="1"/>
    <xf numFmtId="41" fontId="35" fillId="0" borderId="6" xfId="3" applyNumberFormat="1" applyFont="1" applyFill="1" applyBorder="1"/>
    <xf numFmtId="0" fontId="35" fillId="0" borderId="7" xfId="0" applyFont="1" applyFill="1" applyBorder="1" applyAlignment="1">
      <alignment horizontal="center"/>
    </xf>
    <xf numFmtId="0" fontId="35" fillId="0" borderId="17" xfId="3" applyFont="1" applyFill="1" applyBorder="1"/>
    <xf numFmtId="41" fontId="35" fillId="0" borderId="7" xfId="3" applyNumberFormat="1" applyFont="1" applyFill="1" applyBorder="1"/>
    <xf numFmtId="0" fontId="20" fillId="0" borderId="0" xfId="0" applyFont="1" applyAlignment="1"/>
    <xf numFmtId="164" fontId="12" fillId="0" borderId="1" xfId="1" applyNumberFormat="1" applyFont="1" applyBorder="1" applyAlignment="1">
      <alignment horizontal="center" vertical="center" wrapText="1"/>
    </xf>
    <xf numFmtId="0" fontId="12" fillId="0" borderId="1" xfId="3" applyFont="1" applyBorder="1" applyAlignment="1">
      <alignment horizontal="center" vertical="center" wrapText="1"/>
    </xf>
    <xf numFmtId="0" fontId="13" fillId="0" borderId="6" xfId="3" applyFont="1" applyFill="1" applyBorder="1" applyAlignment="1">
      <alignment horizontal="center"/>
    </xf>
    <xf numFmtId="0" fontId="13" fillId="0" borderId="6" xfId="3" applyFont="1" applyFill="1" applyBorder="1" applyAlignment="1"/>
    <xf numFmtId="0" fontId="13" fillId="0" borderId="0" xfId="3" applyFont="1" applyAlignment="1">
      <alignment horizontal="center"/>
    </xf>
    <xf numFmtId="164" fontId="13" fillId="0" borderId="11" xfId="4" applyNumberFormat="1" applyFont="1" applyFill="1" applyBorder="1" applyAlignment="1">
      <alignment horizontal="center"/>
    </xf>
    <xf numFmtId="0" fontId="13" fillId="0" borderId="0" xfId="0" applyFont="1" applyAlignment="1">
      <alignment horizontal="center"/>
    </xf>
    <xf numFmtId="0" fontId="12" fillId="0" borderId="0" xfId="0" applyFont="1"/>
    <xf numFmtId="164" fontId="15" fillId="0" borderId="6" xfId="4" applyNumberFormat="1" applyFont="1" applyFill="1" applyBorder="1" applyAlignment="1">
      <alignment horizontal="center" vertical="center"/>
    </xf>
    <xf numFmtId="164" fontId="15" fillId="0" borderId="6" xfId="4" applyNumberFormat="1" applyFont="1" applyFill="1" applyBorder="1" applyAlignment="1">
      <alignment vertical="center"/>
    </xf>
    <xf numFmtId="164" fontId="14" fillId="0" borderId="6" xfId="4" quotePrefix="1" applyNumberFormat="1" applyFont="1" applyFill="1" applyBorder="1" applyAlignment="1">
      <alignment vertical="center"/>
    </xf>
    <xf numFmtId="164" fontId="15" fillId="0" borderId="6" xfId="4" quotePrefix="1" applyNumberFormat="1" applyFont="1" applyFill="1" applyBorder="1" applyAlignment="1">
      <alignment vertical="center"/>
    </xf>
    <xf numFmtId="164" fontId="15" fillId="0" borderId="6" xfId="4" applyNumberFormat="1" applyFont="1" applyFill="1" applyBorder="1" applyAlignment="1">
      <alignment horizontal="center"/>
    </xf>
    <xf numFmtId="164" fontId="15" fillId="0" borderId="6" xfId="4" applyNumberFormat="1" applyFont="1" applyFill="1" applyBorder="1" applyAlignment="1">
      <alignment vertical="center" wrapText="1"/>
    </xf>
    <xf numFmtId="164" fontId="15" fillId="0" borderId="6" xfId="4" applyNumberFormat="1" applyFont="1" applyFill="1" applyBorder="1"/>
    <xf numFmtId="164" fontId="14" fillId="0" borderId="6" xfId="4" applyNumberFormat="1" applyFont="1" applyFill="1" applyBorder="1" applyAlignment="1">
      <alignment horizontal="center"/>
    </xf>
    <xf numFmtId="164" fontId="14" fillId="0" borderId="6" xfId="4" applyNumberFormat="1" applyFont="1" applyFill="1" applyBorder="1"/>
    <xf numFmtId="164" fontId="15" fillId="0" borderId="6" xfId="4" quotePrefix="1" applyNumberFormat="1" applyFont="1" applyFill="1" applyBorder="1" applyAlignment="1">
      <alignment vertical="center" wrapText="1"/>
    </xf>
    <xf numFmtId="164" fontId="15" fillId="0" borderId="6" xfId="4" quotePrefix="1" applyNumberFormat="1" applyFont="1" applyFill="1" applyBorder="1"/>
    <xf numFmtId="164" fontId="15" fillId="0" borderId="7" xfId="4" applyNumberFormat="1" applyFont="1" applyFill="1" applyBorder="1" applyAlignment="1">
      <alignment horizontal="center"/>
    </xf>
    <xf numFmtId="164" fontId="15" fillId="0" borderId="7" xfId="4" applyNumberFormat="1" applyFont="1" applyFill="1" applyBorder="1"/>
    <xf numFmtId="164" fontId="15" fillId="0" borderId="7" xfId="1" applyNumberFormat="1" applyFont="1" applyFill="1" applyBorder="1"/>
    <xf numFmtId="0" fontId="13" fillId="0" borderId="1" xfId="3" applyFont="1" applyFill="1" applyBorder="1" applyAlignment="1">
      <alignment horizontal="center"/>
    </xf>
    <xf numFmtId="0" fontId="13" fillId="0" borderId="1" xfId="3" quotePrefix="1" applyFont="1" applyFill="1" applyBorder="1" applyAlignment="1">
      <alignment horizontal="center"/>
    </xf>
    <xf numFmtId="0" fontId="14" fillId="0" borderId="5" xfId="3" quotePrefix="1" applyFont="1" applyFill="1" applyBorder="1" applyAlignment="1">
      <alignment horizontal="center"/>
    </xf>
    <xf numFmtId="0" fontId="14" fillId="0" borderId="5" xfId="3" applyFont="1" applyFill="1" applyBorder="1" applyAlignment="1">
      <alignment horizontal="center"/>
    </xf>
    <xf numFmtId="164" fontId="14" fillId="0" borderId="5" xfId="3" applyNumberFormat="1" applyFont="1" applyFill="1" applyBorder="1"/>
    <xf numFmtId="0" fontId="14" fillId="0" borderId="6" xfId="3" quotePrefix="1" applyFont="1" applyFill="1" applyBorder="1" applyAlignment="1">
      <alignment horizontal="center"/>
    </xf>
    <xf numFmtId="0" fontId="14" fillId="0" borderId="6" xfId="3" applyFont="1" applyFill="1" applyBorder="1" applyAlignment="1">
      <alignment horizontal="center"/>
    </xf>
    <xf numFmtId="164" fontId="14" fillId="0" borderId="6" xfId="3" applyNumberFormat="1" applyFont="1" applyFill="1" applyBorder="1"/>
    <xf numFmtId="164" fontId="15" fillId="0" borderId="0" xfId="0" applyNumberFormat="1" applyFont="1" applyFill="1"/>
    <xf numFmtId="0" fontId="14" fillId="0" borderId="6" xfId="3" applyFont="1" applyFill="1" applyBorder="1"/>
    <xf numFmtId="164" fontId="15" fillId="0" borderId="6" xfId="3" applyNumberFormat="1" applyFont="1" applyFill="1" applyBorder="1"/>
    <xf numFmtId="0" fontId="15" fillId="0" borderId="6" xfId="0" applyFont="1" applyFill="1" applyBorder="1"/>
    <xf numFmtId="0" fontId="15" fillId="0" borderId="6" xfId="7" applyFont="1" applyFill="1" applyBorder="1"/>
    <xf numFmtId="164" fontId="15" fillId="0" borderId="11" xfId="4" applyNumberFormat="1" applyFont="1" applyFill="1" applyBorder="1"/>
    <xf numFmtId="164" fontId="15" fillId="0" borderId="11" xfId="3" applyNumberFormat="1" applyFont="1" applyFill="1" applyBorder="1"/>
    <xf numFmtId="164" fontId="15" fillId="0" borderId="11" xfId="1" applyNumberFormat="1" applyFont="1" applyFill="1" applyBorder="1"/>
    <xf numFmtId="164" fontId="15" fillId="0" borderId="6" xfId="1" applyNumberFormat="1" applyFont="1" applyFill="1" applyBorder="1"/>
    <xf numFmtId="0" fontId="13" fillId="0" borderId="7" xfId="7" applyFont="1" applyFill="1" applyBorder="1"/>
    <xf numFmtId="0" fontId="15" fillId="0" borderId="7" xfId="0" applyFont="1" applyFill="1" applyBorder="1"/>
    <xf numFmtId="0" fontId="14" fillId="0" borderId="8"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5" fillId="0" borderId="0" xfId="0" applyFont="1" applyFill="1" applyAlignment="1">
      <alignment horizontal="center" vertical="center"/>
    </xf>
    <xf numFmtId="0" fontId="23" fillId="0" borderId="0" xfId="0" applyFont="1" applyFill="1" applyAlignment="1">
      <alignment horizontal="right" vertical="center" wrapText="1"/>
    </xf>
    <xf numFmtId="0" fontId="18" fillId="0" borderId="0" xfId="0" applyFont="1" applyFill="1" applyAlignment="1">
      <alignment horizontal="left" vertical="center" wrapText="1"/>
    </xf>
    <xf numFmtId="0" fontId="24" fillId="0" borderId="0" xfId="0" applyFont="1" applyFill="1" applyAlignment="1">
      <alignment horizontal="center" vertical="center" wrapText="1"/>
    </xf>
    <xf numFmtId="0" fontId="14" fillId="0" borderId="1" xfId="0" applyFont="1" applyFill="1" applyBorder="1" applyAlignment="1">
      <alignment horizontal="center" vertical="center" wrapText="1"/>
    </xf>
    <xf numFmtId="0" fontId="25" fillId="0" borderId="0" xfId="0" applyFont="1" applyFill="1" applyAlignment="1">
      <alignment horizontal="center" wrapText="1"/>
    </xf>
    <xf numFmtId="0" fontId="22" fillId="0" borderId="0" xfId="0" applyFont="1" applyFill="1" applyAlignment="1">
      <alignment horizontal="left" vertical="center" wrapText="1"/>
    </xf>
    <xf numFmtId="0" fontId="12" fillId="0" borderId="0" xfId="0" applyFont="1" applyFill="1" applyAlignment="1">
      <alignment horizontal="center" vertical="center"/>
    </xf>
    <xf numFmtId="0" fontId="12" fillId="0" borderId="1"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22" fillId="0" borderId="15" xfId="0" applyFont="1" applyFill="1" applyBorder="1" applyAlignment="1">
      <alignment horizontal="center" vertical="center"/>
    </xf>
    <xf numFmtId="0" fontId="15" fillId="0" borderId="0" xfId="0" applyFont="1" applyFill="1" applyAlignment="1">
      <alignment horizontal="right" vertical="center" wrapText="1"/>
    </xf>
    <xf numFmtId="0" fontId="14" fillId="0" borderId="1" xfId="3" applyFont="1" applyFill="1" applyBorder="1" applyAlignment="1">
      <alignment horizontal="center" vertical="center" wrapText="1"/>
    </xf>
    <xf numFmtId="0" fontId="14" fillId="0" borderId="0" xfId="0" applyFont="1" applyFill="1" applyAlignment="1">
      <alignment horizontal="center" vertical="center" wrapText="1"/>
    </xf>
    <xf numFmtId="0" fontId="18" fillId="0" borderId="15" xfId="0" applyFont="1" applyFill="1" applyBorder="1" applyAlignment="1">
      <alignment horizontal="left" vertical="center" wrapText="1"/>
    </xf>
    <xf numFmtId="0" fontId="12" fillId="0" borderId="0" xfId="0" applyFont="1" applyFill="1" applyAlignment="1">
      <alignment horizontal="center" vertical="center" wrapText="1"/>
    </xf>
    <xf numFmtId="0" fontId="23" fillId="0" borderId="0" xfId="0" applyFont="1" applyFill="1" applyAlignment="1">
      <alignment horizontal="center" vertical="center" wrapText="1"/>
    </xf>
    <xf numFmtId="0" fontId="23" fillId="0" borderId="0" xfId="0" applyFont="1" applyAlignment="1">
      <alignment horizontal="right" vertical="center" wrapText="1"/>
    </xf>
    <xf numFmtId="0" fontId="12" fillId="0" borderId="0" xfId="0" applyFont="1" applyAlignment="1">
      <alignment horizontal="center" vertical="center"/>
    </xf>
    <xf numFmtId="0" fontId="22" fillId="0" borderId="0" xfId="0" applyFont="1" applyAlignment="1">
      <alignment horizontal="left" vertical="center" wrapText="1"/>
    </xf>
    <xf numFmtId="0" fontId="25" fillId="0" borderId="0" xfId="0" applyFont="1" applyAlignment="1">
      <alignment horizontal="center" vertical="center"/>
    </xf>
    <xf numFmtId="164" fontId="12" fillId="0" borderId="8" xfId="1" applyNumberFormat="1" applyFont="1" applyBorder="1" applyAlignment="1">
      <alignment horizontal="center" vertical="center" wrapText="1"/>
    </xf>
    <xf numFmtId="164" fontId="12" fillId="0" borderId="9" xfId="1" applyNumberFormat="1" applyFont="1" applyBorder="1" applyAlignment="1">
      <alignment horizontal="center" vertical="center" wrapText="1"/>
    </xf>
    <xf numFmtId="0" fontId="25" fillId="0" borderId="0" xfId="3" applyFont="1" applyAlignment="1">
      <alignment horizontal="center" vertical="center" wrapText="1"/>
    </xf>
    <xf numFmtId="164" fontId="13" fillId="0" borderId="0" xfId="1" applyNumberFormat="1" applyFont="1" applyAlignment="1">
      <alignment horizontal="center" vertical="center"/>
    </xf>
    <xf numFmtId="164" fontId="22" fillId="0" borderId="15" xfId="1" applyNumberFormat="1" applyFont="1" applyBorder="1" applyAlignment="1">
      <alignment horizontal="center" vertical="center"/>
    </xf>
    <xf numFmtId="0" fontId="12" fillId="0" borderId="0" xfId="3" applyFont="1" applyAlignment="1">
      <alignment horizontal="center" vertical="center" wrapText="1"/>
    </xf>
    <xf numFmtId="0" fontId="13" fillId="0" borderId="0" xfId="3" applyFont="1" applyAlignment="1">
      <alignment horizontal="center" vertical="center" wrapText="1"/>
    </xf>
    <xf numFmtId="0" fontId="12" fillId="0" borderId="8" xfId="3" applyFont="1" applyBorder="1" applyAlignment="1">
      <alignment horizontal="center" vertical="center" wrapText="1"/>
    </xf>
    <xf numFmtId="0" fontId="12" fillId="0" borderId="9" xfId="3" applyFont="1" applyBorder="1" applyAlignment="1">
      <alignment horizontal="center" vertical="center" wrapText="1"/>
    </xf>
    <xf numFmtId="0" fontId="12" fillId="0" borderId="8" xfId="3" applyFont="1" applyFill="1" applyBorder="1" applyAlignment="1">
      <alignment horizontal="center" vertical="center" wrapText="1"/>
    </xf>
    <xf numFmtId="0" fontId="12" fillId="0" borderId="13" xfId="3" applyFont="1" applyFill="1" applyBorder="1" applyAlignment="1">
      <alignment horizontal="center" vertical="center" wrapText="1"/>
    </xf>
    <xf numFmtId="0" fontId="12" fillId="0" borderId="9" xfId="3" applyFont="1" applyFill="1" applyBorder="1" applyAlignment="1">
      <alignment horizontal="center" vertical="center" wrapText="1"/>
    </xf>
    <xf numFmtId="0" fontId="22" fillId="0" borderId="15" xfId="3" applyFont="1" applyFill="1" applyBorder="1" applyAlignment="1">
      <alignment horizontal="center"/>
    </xf>
    <xf numFmtId="0" fontId="25" fillId="0" borderId="0" xfId="3" applyFont="1" applyFill="1" applyAlignment="1">
      <alignment horizontal="center" vertical="center" wrapText="1"/>
    </xf>
    <xf numFmtId="0" fontId="23" fillId="0" borderId="0" xfId="3" applyFont="1" applyFill="1" applyBorder="1" applyAlignment="1">
      <alignment horizontal="center"/>
    </xf>
    <xf numFmtId="0" fontId="12" fillId="0" borderId="8" xfId="3" applyFont="1" applyFill="1" applyBorder="1" applyAlignment="1">
      <alignment horizontal="center" vertical="center"/>
    </xf>
    <xf numFmtId="0" fontId="12" fillId="0" borderId="13" xfId="3" applyFont="1" applyFill="1" applyBorder="1" applyAlignment="1">
      <alignment horizontal="center" vertical="center"/>
    </xf>
    <xf numFmtId="0" fontId="12" fillId="0" borderId="10" xfId="3" applyFont="1" applyFill="1" applyBorder="1" applyAlignment="1">
      <alignment horizontal="center" vertical="center" wrapText="1"/>
    </xf>
    <xf numFmtId="0" fontId="12" fillId="0" borderId="16" xfId="3" applyFont="1" applyFill="1" applyBorder="1" applyAlignment="1">
      <alignment horizontal="center" vertical="center" wrapText="1"/>
    </xf>
    <xf numFmtId="0" fontId="12" fillId="0" borderId="2" xfId="3" applyFont="1" applyFill="1" applyBorder="1" applyAlignment="1">
      <alignment horizontal="center" vertical="center" wrapText="1"/>
    </xf>
    <xf numFmtId="0" fontId="12" fillId="0" borderId="3" xfId="3" applyFont="1" applyFill="1" applyBorder="1" applyAlignment="1">
      <alignment horizontal="center" vertical="center" wrapText="1"/>
    </xf>
    <xf numFmtId="0" fontId="12" fillId="0" borderId="4" xfId="3" applyFont="1" applyFill="1" applyBorder="1" applyAlignment="1">
      <alignment horizontal="center" vertical="center" wrapText="1"/>
    </xf>
    <xf numFmtId="0" fontId="16" fillId="0" borderId="0" xfId="0" applyFont="1" applyAlignment="1">
      <alignment horizontal="center" vertical="center" wrapText="1"/>
    </xf>
    <xf numFmtId="0" fontId="2" fillId="0" borderId="1" xfId="0" applyFont="1" applyBorder="1" applyAlignment="1">
      <alignment horizontal="center" vertical="center" wrapText="1"/>
    </xf>
    <xf numFmtId="0" fontId="13" fillId="0" borderId="0" xfId="0" applyFont="1" applyAlignment="1">
      <alignment horizontal="center" vertical="center"/>
    </xf>
    <xf numFmtId="0" fontId="12" fillId="0" borderId="2" xfId="3" applyFont="1" applyBorder="1" applyAlignment="1">
      <alignment horizontal="center" vertical="center" wrapText="1"/>
    </xf>
    <xf numFmtId="0" fontId="12" fillId="0" borderId="3" xfId="3" applyFont="1" applyBorder="1" applyAlignment="1">
      <alignment horizontal="center" vertical="center" wrapText="1"/>
    </xf>
    <xf numFmtId="0" fontId="12" fillId="0" borderId="4" xfId="3" applyFont="1" applyBorder="1" applyAlignment="1">
      <alignment horizontal="center" vertical="center" wrapText="1"/>
    </xf>
    <xf numFmtId="0" fontId="24" fillId="0" borderId="0" xfId="0" applyFont="1" applyAlignment="1">
      <alignment horizontal="center" vertical="center" wrapText="1"/>
    </xf>
    <xf numFmtId="0" fontId="12" fillId="0" borderId="1" xfId="3" applyFont="1" applyBorder="1" applyAlignment="1">
      <alignment horizontal="center" vertical="center" wrapText="1"/>
    </xf>
    <xf numFmtId="0" fontId="12" fillId="0" borderId="13" xfId="3" applyFont="1" applyBorder="1" applyAlignment="1">
      <alignment horizontal="center" vertical="center" wrapText="1"/>
    </xf>
    <xf numFmtId="0" fontId="22" fillId="0" borderId="0" xfId="0" applyFont="1" applyBorder="1" applyAlignment="1">
      <alignment horizontal="left" vertical="center" wrapText="1"/>
    </xf>
    <xf numFmtId="0" fontId="15" fillId="0" borderId="0" xfId="0" applyFont="1" applyAlignment="1">
      <alignment horizontal="center"/>
    </xf>
    <xf numFmtId="0" fontId="12" fillId="0" borderId="0" xfId="0" applyFont="1" applyAlignment="1">
      <alignment horizontal="center" vertical="center" wrapText="1"/>
    </xf>
    <xf numFmtId="0" fontId="27" fillId="0" borderId="0" xfId="0" applyNumberFormat="1" applyFont="1" applyFill="1" applyAlignment="1">
      <alignment horizontal="center" vertical="center" wrapText="1"/>
    </xf>
    <xf numFmtId="0" fontId="9" fillId="0" borderId="0" xfId="3" applyFont="1" applyFill="1" applyBorder="1" applyAlignment="1">
      <alignment horizontal="right"/>
    </xf>
    <xf numFmtId="0" fontId="36" fillId="0" borderId="2" xfId="3" applyFont="1" applyFill="1" applyBorder="1" applyAlignment="1">
      <alignment horizontal="center" vertical="center"/>
    </xf>
    <xf numFmtId="0" fontId="6" fillId="0" borderId="3" xfId="0" applyFont="1" applyFill="1" applyBorder="1"/>
    <xf numFmtId="0" fontId="6" fillId="0" borderId="4" xfId="0" applyFont="1" applyFill="1" applyBorder="1"/>
    <xf numFmtId="0" fontId="35" fillId="0" borderId="8" xfId="3" applyFont="1" applyFill="1" applyBorder="1" applyAlignment="1">
      <alignment horizontal="center" vertical="center" wrapText="1"/>
    </xf>
    <xf numFmtId="0" fontId="35" fillId="0" borderId="13" xfId="3" applyFont="1" applyFill="1" applyBorder="1" applyAlignment="1">
      <alignment horizontal="center" vertical="center" wrapText="1"/>
    </xf>
    <xf numFmtId="0" fontId="36" fillId="0" borderId="8" xfId="3" applyFont="1" applyFill="1" applyBorder="1" applyAlignment="1">
      <alignment horizontal="center" vertical="center" wrapText="1"/>
    </xf>
    <xf numFmtId="0" fontId="36" fillId="0" borderId="13" xfId="3" applyFont="1" applyFill="1" applyBorder="1" applyAlignment="1">
      <alignment horizontal="center" vertical="center" wrapText="1"/>
    </xf>
    <xf numFmtId="0" fontId="35" fillId="0" borderId="2" xfId="3" applyFont="1" applyFill="1" applyBorder="1" applyAlignment="1">
      <alignment horizontal="center" vertical="center" wrapText="1"/>
    </xf>
    <xf numFmtId="0" fontId="35" fillId="0" borderId="3" xfId="3" applyFont="1" applyFill="1" applyBorder="1" applyAlignment="1">
      <alignment horizontal="center" vertical="center" wrapText="1"/>
    </xf>
    <xf numFmtId="0" fontId="35" fillId="0" borderId="4" xfId="3" applyFont="1" applyFill="1" applyBorder="1" applyAlignment="1">
      <alignment horizontal="center" vertical="center" wrapText="1"/>
    </xf>
    <xf numFmtId="0" fontId="19" fillId="0" borderId="0" xfId="3" applyFont="1" applyFill="1" applyAlignment="1">
      <alignment horizontal="center"/>
    </xf>
    <xf numFmtId="0" fontId="36" fillId="0" borderId="14" xfId="3" applyFont="1" applyFill="1" applyBorder="1" applyAlignment="1">
      <alignment horizontal="center" vertical="center"/>
    </xf>
    <xf numFmtId="0" fontId="36" fillId="0" borderId="19" xfId="3" applyFont="1" applyFill="1" applyBorder="1" applyAlignment="1">
      <alignment horizontal="center" vertical="center"/>
    </xf>
    <xf numFmtId="0" fontId="36" fillId="0" borderId="2" xfId="3" applyFont="1" applyFill="1" applyBorder="1" applyAlignment="1">
      <alignment horizontal="center" vertical="center" wrapText="1"/>
    </xf>
    <xf numFmtId="0" fontId="36" fillId="0" borderId="4" xfId="3" applyFont="1" applyFill="1" applyBorder="1" applyAlignment="1">
      <alignment horizontal="center" vertical="center" wrapText="1"/>
    </xf>
  </cellXfs>
  <cellStyles count="12">
    <cellStyle name="Comma" xfId="1" builtinId="3"/>
    <cellStyle name="Comma 2" xfId="4"/>
    <cellStyle name="Comma 3" xfId="6"/>
    <cellStyle name="Comma 4" xfId="9"/>
    <cellStyle name="Currency 2" xfId="10"/>
    <cellStyle name="Currency 3" xfId="11"/>
    <cellStyle name="Normal" xfId="0" builtinId="0"/>
    <cellStyle name="Normal 2" xfId="3"/>
    <cellStyle name="Normal 3" xfId="2"/>
    <cellStyle name="Normal 4" xfId="8"/>
    <cellStyle name="Normal_QT 2011" xfId="7"/>
    <cellStyle name="Percent 2" xfId="5"/>
  </cellStyles>
  <dxfs count="0"/>
  <tableStyles count="0" defaultTableStyle="TableStyleMedium9" defaultPivotStyle="PivotStyleLight16"/>
  <colors>
    <mruColors>
      <color rgb="FF0099CC"/>
      <color rgb="FF3506B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44"/>
  <sheetViews>
    <sheetView tabSelected="1" workbookViewId="0">
      <pane xSplit="2" ySplit="9" topLeftCell="C31" activePane="bottomRight" state="frozen"/>
      <selection pane="topRight" activeCell="C1" sqref="C1"/>
      <selection pane="bottomLeft" activeCell="A9" sqref="A9"/>
      <selection pane="bottomRight" activeCell="D24" sqref="D24"/>
    </sheetView>
  </sheetViews>
  <sheetFormatPr defaultColWidth="9.140625" defaultRowHeight="15" x14ac:dyDescent="0.25"/>
  <cols>
    <col min="1" max="1" width="5.85546875" style="40" customWidth="1"/>
    <col min="2" max="2" width="44.85546875" style="40" customWidth="1"/>
    <col min="3" max="3" width="13.28515625" style="40" customWidth="1"/>
    <col min="4" max="4" width="12.7109375" style="40" customWidth="1"/>
    <col min="5" max="5" width="12.140625" style="40" customWidth="1"/>
    <col min="6" max="6" width="10.85546875" style="40" customWidth="1"/>
    <col min="7" max="16384" width="9.140625" style="40"/>
  </cols>
  <sheetData>
    <row r="1" spans="1:6" ht="20.25" customHeight="1" x14ac:dyDescent="0.25">
      <c r="E1" s="248" t="s">
        <v>213</v>
      </c>
      <c r="F1" s="248"/>
    </row>
    <row r="2" spans="1:6" ht="10.5" customHeight="1" x14ac:dyDescent="0.25">
      <c r="A2" s="41"/>
      <c r="B2" s="41"/>
      <c r="C2" s="41"/>
      <c r="D2" s="41"/>
      <c r="E2" s="249"/>
      <c r="F2" s="249"/>
    </row>
    <row r="3" spans="1:6" ht="24" customHeight="1" x14ac:dyDescent="0.25">
      <c r="A3" s="251" t="s">
        <v>328</v>
      </c>
      <c r="B3" s="251"/>
      <c r="C3" s="251"/>
      <c r="D3" s="251"/>
      <c r="E3" s="251"/>
      <c r="F3" s="251"/>
    </row>
    <row r="4" spans="1:6" ht="10.5" customHeight="1" x14ac:dyDescent="0.25">
      <c r="A4" s="251"/>
      <c r="B4" s="251"/>
      <c r="C4" s="251"/>
      <c r="D4" s="251"/>
      <c r="E4" s="251"/>
      <c r="F4" s="251"/>
    </row>
    <row r="5" spans="1:6" x14ac:dyDescent="0.25">
      <c r="C5" s="42"/>
      <c r="D5" s="42"/>
      <c r="E5" s="247" t="s">
        <v>5</v>
      </c>
      <c r="F5" s="247"/>
    </row>
    <row r="6" spans="1:6" ht="15" customHeight="1" x14ac:dyDescent="0.25">
      <c r="A6" s="252" t="s">
        <v>0</v>
      </c>
      <c r="B6" s="252" t="s">
        <v>31</v>
      </c>
      <c r="C6" s="252" t="s">
        <v>299</v>
      </c>
      <c r="D6" s="252" t="s">
        <v>339</v>
      </c>
      <c r="E6" s="252" t="s">
        <v>340</v>
      </c>
      <c r="F6" s="245" t="s">
        <v>45</v>
      </c>
    </row>
    <row r="7" spans="1:6" ht="51.75" customHeight="1" x14ac:dyDescent="0.25">
      <c r="A7" s="252"/>
      <c r="B7" s="252"/>
      <c r="C7" s="252"/>
      <c r="D7" s="252"/>
      <c r="E7" s="252"/>
      <c r="F7" s="246"/>
    </row>
    <row r="8" spans="1:6" x14ac:dyDescent="0.25">
      <c r="A8" s="43" t="s">
        <v>2</v>
      </c>
      <c r="B8" s="43" t="s">
        <v>3</v>
      </c>
      <c r="C8" s="43">
        <v>1</v>
      </c>
      <c r="D8" s="43">
        <v>2</v>
      </c>
      <c r="E8" s="43">
        <v>3</v>
      </c>
      <c r="F8" s="43">
        <v>4</v>
      </c>
    </row>
    <row r="9" spans="1:6" ht="31.5" customHeight="1" x14ac:dyDescent="0.25">
      <c r="A9" s="44" t="s">
        <v>2</v>
      </c>
      <c r="B9" s="160" t="s">
        <v>252</v>
      </c>
      <c r="C9" s="45">
        <f>+C10+C13+C16+C17+C18+C19+C20</f>
        <v>20667713</v>
      </c>
      <c r="D9" s="45">
        <f>+D10+D13+D16+D17+D18+D19+D20</f>
        <v>20967713</v>
      </c>
      <c r="E9" s="45">
        <f>+E10+E13+E16+E17+E18+E19+E20</f>
        <v>23427481</v>
      </c>
      <c r="F9" s="46">
        <f>+E9/D9%</f>
        <v>111.73121741984927</v>
      </c>
    </row>
    <row r="10" spans="1:6" ht="15.75" x14ac:dyDescent="0.25">
      <c r="A10" s="47" t="s">
        <v>11</v>
      </c>
      <c r="B10" s="48" t="s">
        <v>23</v>
      </c>
      <c r="C10" s="49">
        <f t="shared" ref="C10" si="0">+C11+C12</f>
        <v>6523000</v>
      </c>
      <c r="D10" s="49">
        <f t="shared" ref="D10" si="1">+D11+D12</f>
        <v>6823000</v>
      </c>
      <c r="E10" s="49">
        <f>+E11+E12</f>
        <v>6728000</v>
      </c>
      <c r="F10" s="50">
        <f>+E10/D10%</f>
        <v>98.60765059358053</v>
      </c>
    </row>
    <row r="11" spans="1:6" ht="15.75" x14ac:dyDescent="0.25">
      <c r="A11" s="51">
        <v>1</v>
      </c>
      <c r="B11" s="52" t="s">
        <v>42</v>
      </c>
      <c r="C11" s="53">
        <v>3625800</v>
      </c>
      <c r="D11" s="53">
        <v>3683000</v>
      </c>
      <c r="E11" s="53">
        <v>3609700</v>
      </c>
      <c r="F11" s="54">
        <f>+E11/D11%</f>
        <v>98.00977464023893</v>
      </c>
    </row>
    <row r="12" spans="1:6" ht="15.75" x14ac:dyDescent="0.25">
      <c r="A12" s="51">
        <v>2</v>
      </c>
      <c r="B12" s="52" t="s">
        <v>43</v>
      </c>
      <c r="C12" s="53">
        <v>2897200</v>
      </c>
      <c r="D12" s="53">
        <v>3140000</v>
      </c>
      <c r="E12" s="53">
        <v>3118300</v>
      </c>
      <c r="F12" s="54">
        <f t="shared" ref="F12:F17" si="2">+E12/D12%</f>
        <v>99.308917197452232</v>
      </c>
    </row>
    <row r="13" spans="1:6" s="55" customFormat="1" ht="18" customHeight="1" x14ac:dyDescent="0.25">
      <c r="A13" s="47" t="s">
        <v>7</v>
      </c>
      <c r="B13" s="48" t="s">
        <v>36</v>
      </c>
      <c r="C13" s="49">
        <f>+C14+C15</f>
        <v>12825116</v>
      </c>
      <c r="D13" s="49">
        <f t="shared" ref="D13:E13" si="3">+D14+D15</f>
        <v>12825116</v>
      </c>
      <c r="E13" s="49">
        <f t="shared" si="3"/>
        <v>14106586</v>
      </c>
      <c r="F13" s="50">
        <f t="shared" si="2"/>
        <v>109.9918784360313</v>
      </c>
    </row>
    <row r="14" spans="1:6" ht="15.75" x14ac:dyDescent="0.25">
      <c r="A14" s="51">
        <v>1</v>
      </c>
      <c r="B14" s="52" t="s">
        <v>179</v>
      </c>
      <c r="C14" s="53">
        <v>8816122</v>
      </c>
      <c r="D14" s="53">
        <v>8816122</v>
      </c>
      <c r="E14" s="53">
        <v>8992422</v>
      </c>
      <c r="F14" s="54">
        <f t="shared" si="2"/>
        <v>101.99974546631728</v>
      </c>
    </row>
    <row r="15" spans="1:6" ht="18" customHeight="1" x14ac:dyDescent="0.25">
      <c r="A15" s="51">
        <v>2</v>
      </c>
      <c r="B15" s="52" t="s">
        <v>132</v>
      </c>
      <c r="C15" s="53">
        <v>4008994</v>
      </c>
      <c r="D15" s="53">
        <v>4008994</v>
      </c>
      <c r="E15" s="53">
        <v>5114164</v>
      </c>
      <c r="F15" s="54">
        <f t="shared" si="2"/>
        <v>127.56726500463706</v>
      </c>
    </row>
    <row r="16" spans="1:6" ht="18" customHeight="1" x14ac:dyDescent="0.25">
      <c r="A16" s="47" t="s">
        <v>8</v>
      </c>
      <c r="B16" s="48" t="s">
        <v>300</v>
      </c>
      <c r="C16" s="49">
        <v>1222330</v>
      </c>
      <c r="D16" s="49">
        <v>1222330</v>
      </c>
      <c r="E16" s="49">
        <v>2463795</v>
      </c>
      <c r="F16" s="50">
        <f t="shared" si="2"/>
        <v>201.56545286461105</v>
      </c>
    </row>
    <row r="17" spans="1:6" ht="18" customHeight="1" x14ac:dyDescent="0.25">
      <c r="A17" s="47" t="s">
        <v>9</v>
      </c>
      <c r="B17" s="48" t="s">
        <v>301</v>
      </c>
      <c r="C17" s="49">
        <v>97267</v>
      </c>
      <c r="D17" s="49">
        <v>97267</v>
      </c>
      <c r="E17" s="49">
        <v>129100</v>
      </c>
      <c r="F17" s="50">
        <f t="shared" si="2"/>
        <v>132.72744096147719</v>
      </c>
    </row>
    <row r="18" spans="1:6" ht="15.75" x14ac:dyDescent="0.25">
      <c r="A18" s="47" t="s">
        <v>17</v>
      </c>
      <c r="B18" s="48" t="s">
        <v>24</v>
      </c>
      <c r="C18" s="49">
        <v>0</v>
      </c>
      <c r="D18" s="49">
        <v>0</v>
      </c>
      <c r="E18" s="49">
        <v>0</v>
      </c>
      <c r="F18" s="54"/>
    </row>
    <row r="19" spans="1:6" ht="15.75" x14ac:dyDescent="0.25">
      <c r="A19" s="47" t="s">
        <v>62</v>
      </c>
      <c r="B19" s="48" t="s">
        <v>37</v>
      </c>
      <c r="C19" s="49">
        <v>0</v>
      </c>
      <c r="D19" s="49">
        <v>0</v>
      </c>
      <c r="E19" s="49">
        <v>0</v>
      </c>
      <c r="F19" s="54"/>
    </row>
    <row r="20" spans="1:6" ht="15.75" x14ac:dyDescent="0.25">
      <c r="A20" s="47" t="s">
        <v>106</v>
      </c>
      <c r="B20" s="48" t="s">
        <v>64</v>
      </c>
      <c r="C20" s="49">
        <v>0</v>
      </c>
      <c r="D20" s="49">
        <v>0</v>
      </c>
      <c r="E20" s="49">
        <v>0</v>
      </c>
      <c r="F20" s="54"/>
    </row>
    <row r="21" spans="1:6" s="55" customFormat="1" ht="18" customHeight="1" x14ac:dyDescent="0.25">
      <c r="A21" s="47" t="s">
        <v>3</v>
      </c>
      <c r="B21" s="161" t="s">
        <v>191</v>
      </c>
      <c r="C21" s="49">
        <f>+C22+C29+C34</f>
        <v>20667712.600000001</v>
      </c>
      <c r="D21" s="49">
        <f>+D22+D29+D34</f>
        <v>20387000.300000001</v>
      </c>
      <c r="E21" s="49">
        <f>+E22+E29+E34</f>
        <v>23427481</v>
      </c>
      <c r="F21" s="50">
        <f>E21/C21*100</f>
        <v>113.35304227135421</v>
      </c>
    </row>
    <row r="22" spans="1:6" s="55" customFormat="1" ht="18" customHeight="1" x14ac:dyDescent="0.25">
      <c r="A22" s="47" t="s">
        <v>11</v>
      </c>
      <c r="B22" s="48" t="s">
        <v>44</v>
      </c>
      <c r="C22" s="49">
        <f t="shared" ref="C22:D22" si="4">+C23+C24+C26+C27+C25+C28</f>
        <v>16658718.6</v>
      </c>
      <c r="D22" s="49">
        <f t="shared" si="4"/>
        <v>16562320.300000001</v>
      </c>
      <c r="E22" s="49">
        <f>+E23+E24+E26+E27+E25+E28</f>
        <v>18313317</v>
      </c>
      <c r="F22" s="50">
        <f>E22/C22*100</f>
        <v>109.93232696781372</v>
      </c>
    </row>
    <row r="23" spans="1:6" ht="18" customHeight="1" x14ac:dyDescent="0.25">
      <c r="A23" s="51">
        <v>1</v>
      </c>
      <c r="B23" s="52" t="s">
        <v>124</v>
      </c>
      <c r="C23" s="53">
        <v>3988941</v>
      </c>
      <c r="D23" s="53">
        <v>3886462.3</v>
      </c>
      <c r="E23" s="53">
        <v>4163320</v>
      </c>
      <c r="F23" s="54">
        <f>E23/C23*100</f>
        <v>104.37156127403237</v>
      </c>
    </row>
    <row r="24" spans="1:6" ht="18" customHeight="1" x14ac:dyDescent="0.25">
      <c r="A24" s="51">
        <v>2</v>
      </c>
      <c r="B24" s="52" t="s">
        <v>14</v>
      </c>
      <c r="C24" s="53">
        <v>11695985.6</v>
      </c>
      <c r="D24" s="53">
        <v>12040600</v>
      </c>
      <c r="E24" s="53">
        <v>13732327</v>
      </c>
      <c r="F24" s="54">
        <f t="shared" ref="F24:F33" si="5">E24/C24*100</f>
        <v>117.41060112112314</v>
      </c>
    </row>
    <row r="25" spans="1:6" ht="30" x14ac:dyDescent="0.25">
      <c r="A25" s="51">
        <v>3</v>
      </c>
      <c r="B25" s="52" t="s">
        <v>256</v>
      </c>
      <c r="C25" s="53">
        <v>11500</v>
      </c>
      <c r="D25" s="53">
        <v>9000</v>
      </c>
      <c r="E25" s="53">
        <v>8500</v>
      </c>
      <c r="F25" s="54">
        <f t="shared" si="5"/>
        <v>73.91304347826086</v>
      </c>
    </row>
    <row r="26" spans="1:6" ht="18" customHeight="1" x14ac:dyDescent="0.25">
      <c r="A26" s="51">
        <v>4</v>
      </c>
      <c r="B26" s="52" t="s">
        <v>125</v>
      </c>
      <c r="C26" s="53">
        <v>1170</v>
      </c>
      <c r="D26" s="53">
        <v>1170</v>
      </c>
      <c r="E26" s="53">
        <v>1170</v>
      </c>
      <c r="F26" s="54">
        <f t="shared" si="5"/>
        <v>100</v>
      </c>
    </row>
    <row r="27" spans="1:6" ht="18" customHeight="1" x14ac:dyDescent="0.25">
      <c r="A27" s="51">
        <v>5</v>
      </c>
      <c r="B27" s="52" t="s">
        <v>26</v>
      </c>
      <c r="C27" s="53">
        <v>336034</v>
      </c>
      <c r="D27" s="53"/>
      <c r="E27" s="53">
        <v>408000</v>
      </c>
      <c r="F27" s="54">
        <f t="shared" si="5"/>
        <v>121.41628525684899</v>
      </c>
    </row>
    <row r="28" spans="1:6" ht="15.75" x14ac:dyDescent="0.25">
      <c r="A28" s="51">
        <v>6</v>
      </c>
      <c r="B28" s="52" t="s">
        <v>15</v>
      </c>
      <c r="C28" s="53">
        <v>625088</v>
      </c>
      <c r="D28" s="53">
        <v>625088</v>
      </c>
      <c r="E28" s="53"/>
      <c r="F28" s="54">
        <f>E28/C28*100</f>
        <v>0</v>
      </c>
    </row>
    <row r="29" spans="1:6" s="55" customFormat="1" ht="18" customHeight="1" x14ac:dyDescent="0.25">
      <c r="A29" s="47" t="s">
        <v>7</v>
      </c>
      <c r="B29" s="48" t="s">
        <v>65</v>
      </c>
      <c r="C29" s="49">
        <f>+C30+C31</f>
        <v>4008994</v>
      </c>
      <c r="D29" s="49">
        <f>+D30+D31</f>
        <v>3824680</v>
      </c>
      <c r="E29" s="49">
        <f>+E30+E31</f>
        <v>5114164</v>
      </c>
      <c r="F29" s="50">
        <f t="shared" si="5"/>
        <v>127.56726500463706</v>
      </c>
    </row>
    <row r="30" spans="1:6" ht="18" customHeight="1" x14ac:dyDescent="0.25">
      <c r="A30" s="51">
        <v>1</v>
      </c>
      <c r="B30" s="52" t="s">
        <v>27</v>
      </c>
      <c r="C30" s="53">
        <v>609011</v>
      </c>
      <c r="D30" s="53">
        <v>591172</v>
      </c>
      <c r="E30" s="53">
        <v>352107</v>
      </c>
      <c r="F30" s="54">
        <f t="shared" si="5"/>
        <v>57.816197080184104</v>
      </c>
    </row>
    <row r="31" spans="1:6" ht="21" customHeight="1" x14ac:dyDescent="0.25">
      <c r="A31" s="51">
        <v>2</v>
      </c>
      <c r="B31" s="52" t="s">
        <v>28</v>
      </c>
      <c r="C31" s="53">
        <f>+C32+C33</f>
        <v>3399983</v>
      </c>
      <c r="D31" s="53">
        <f>+D32+D33</f>
        <v>3233508</v>
      </c>
      <c r="E31" s="53">
        <f>+E32+E33</f>
        <v>4762057</v>
      </c>
      <c r="F31" s="54">
        <f t="shared" si="5"/>
        <v>140.06120030600152</v>
      </c>
    </row>
    <row r="32" spans="1:6" s="59" customFormat="1" ht="15.75" x14ac:dyDescent="0.25">
      <c r="A32" s="56"/>
      <c r="B32" s="57" t="s">
        <v>183</v>
      </c>
      <c r="C32" s="58">
        <v>3329510</v>
      </c>
      <c r="D32" s="58">
        <v>3163035</v>
      </c>
      <c r="E32" s="58">
        <v>4080469</v>
      </c>
      <c r="F32" s="54">
        <f t="shared" si="5"/>
        <v>122.5546401722776</v>
      </c>
    </row>
    <row r="33" spans="1:6" s="59" customFormat="1" ht="15.75" x14ac:dyDescent="0.25">
      <c r="A33" s="56"/>
      <c r="B33" s="57" t="s">
        <v>184</v>
      </c>
      <c r="C33" s="58">
        <v>70473</v>
      </c>
      <c r="D33" s="58">
        <v>70473</v>
      </c>
      <c r="E33" s="58">
        <v>681588</v>
      </c>
      <c r="F33" s="54">
        <f t="shared" si="5"/>
        <v>967.16189178834441</v>
      </c>
    </row>
    <row r="34" spans="1:6" s="55" customFormat="1" ht="18" customHeight="1" x14ac:dyDescent="0.25">
      <c r="A34" s="47" t="s">
        <v>8</v>
      </c>
      <c r="B34" s="48" t="s">
        <v>66</v>
      </c>
      <c r="C34" s="49">
        <v>0</v>
      </c>
      <c r="D34" s="49">
        <v>0</v>
      </c>
      <c r="E34" s="49">
        <v>0</v>
      </c>
      <c r="F34" s="54"/>
    </row>
    <row r="35" spans="1:6" ht="20.25" customHeight="1" x14ac:dyDescent="0.25">
      <c r="A35" s="47" t="s">
        <v>10</v>
      </c>
      <c r="B35" s="48" t="s">
        <v>211</v>
      </c>
      <c r="C35" s="49">
        <v>0</v>
      </c>
      <c r="D35" s="49">
        <v>0</v>
      </c>
      <c r="E35" s="49">
        <v>0</v>
      </c>
      <c r="F35" s="54"/>
    </row>
    <row r="36" spans="1:6" ht="15.75" x14ac:dyDescent="0.25">
      <c r="A36" s="47" t="s">
        <v>13</v>
      </c>
      <c r="B36" s="48" t="s">
        <v>126</v>
      </c>
      <c r="C36" s="49">
        <f>+C37+C38+C39</f>
        <v>23100</v>
      </c>
      <c r="D36" s="49">
        <f t="shared" ref="D36:E36" si="6">+D37+D38+D39</f>
        <v>23100</v>
      </c>
      <c r="E36" s="49">
        <f t="shared" si="6"/>
        <v>23400</v>
      </c>
      <c r="F36" s="54"/>
    </row>
    <row r="37" spans="1:6" ht="15.75" x14ac:dyDescent="0.25">
      <c r="A37" s="51">
        <v>1</v>
      </c>
      <c r="B37" s="52" t="s">
        <v>16</v>
      </c>
      <c r="C37" s="53">
        <v>0</v>
      </c>
      <c r="D37" s="53">
        <v>0</v>
      </c>
      <c r="E37" s="53">
        <v>0</v>
      </c>
      <c r="F37" s="54"/>
    </row>
    <row r="38" spans="1:6" ht="30" x14ac:dyDescent="0.25">
      <c r="A38" s="51">
        <v>2</v>
      </c>
      <c r="B38" s="52" t="s">
        <v>67</v>
      </c>
      <c r="C38" s="53">
        <v>0</v>
      </c>
      <c r="D38" s="53"/>
      <c r="E38" s="53">
        <v>0</v>
      </c>
      <c r="F38" s="54"/>
    </row>
    <row r="39" spans="1:6" ht="30" x14ac:dyDescent="0.25">
      <c r="A39" s="51">
        <v>3</v>
      </c>
      <c r="B39" s="52" t="s">
        <v>188</v>
      </c>
      <c r="C39" s="53">
        <v>23100</v>
      </c>
      <c r="D39" s="53">
        <v>23100</v>
      </c>
      <c r="E39" s="53">
        <v>23400</v>
      </c>
      <c r="F39" s="54"/>
    </row>
    <row r="40" spans="1:6" ht="18" customHeight="1" x14ac:dyDescent="0.25">
      <c r="A40" s="47" t="s">
        <v>214</v>
      </c>
      <c r="B40" s="48" t="s">
        <v>127</v>
      </c>
      <c r="C40" s="49">
        <f t="shared" ref="C40" si="7">+C41+C42</f>
        <v>97267</v>
      </c>
      <c r="D40" s="49">
        <f t="shared" ref="D40:E40" si="8">+D41+D42</f>
        <v>62652</v>
      </c>
      <c r="E40" s="49">
        <f t="shared" si="8"/>
        <v>129100</v>
      </c>
      <c r="F40" s="54"/>
    </row>
    <row r="41" spans="1:6" ht="18" customHeight="1" x14ac:dyDescent="0.25">
      <c r="A41" s="51" t="s">
        <v>11</v>
      </c>
      <c r="B41" s="52" t="s">
        <v>30</v>
      </c>
      <c r="C41" s="53">
        <v>97267</v>
      </c>
      <c r="D41" s="53">
        <v>62652</v>
      </c>
      <c r="E41" s="53">
        <v>129100</v>
      </c>
      <c r="F41" s="54"/>
    </row>
    <row r="42" spans="1:6" ht="19.5" customHeight="1" x14ac:dyDescent="0.25">
      <c r="A42" s="60" t="s">
        <v>7</v>
      </c>
      <c r="B42" s="61" t="s">
        <v>68</v>
      </c>
      <c r="C42" s="62">
        <v>0</v>
      </c>
      <c r="D42" s="62">
        <v>0</v>
      </c>
      <c r="E42" s="62">
        <v>0</v>
      </c>
      <c r="F42" s="63"/>
    </row>
    <row r="43" spans="1:6" ht="45.75" hidden="1" customHeight="1" x14ac:dyDescent="0.25">
      <c r="A43" s="250" t="s">
        <v>128</v>
      </c>
      <c r="B43" s="250"/>
      <c r="C43" s="250"/>
      <c r="D43" s="250"/>
      <c r="E43" s="250"/>
      <c r="F43" s="250"/>
    </row>
    <row r="44" spans="1:6" x14ac:dyDescent="0.25">
      <c r="E44" s="42"/>
    </row>
  </sheetData>
  <mergeCells count="12">
    <mergeCell ref="F6:F7"/>
    <mergeCell ref="E5:F5"/>
    <mergeCell ref="E1:F1"/>
    <mergeCell ref="E2:F2"/>
    <mergeCell ref="A43:F43"/>
    <mergeCell ref="A4:F4"/>
    <mergeCell ref="A6:A7"/>
    <mergeCell ref="B6:B7"/>
    <mergeCell ref="C6:C7"/>
    <mergeCell ref="D6:D7"/>
    <mergeCell ref="E6:E7"/>
    <mergeCell ref="A3:F3"/>
  </mergeCells>
  <printOptions horizontalCentered="1"/>
  <pageMargins left="0.43" right="0.25" top="0.28999999999999998" bottom="0.47" header="0.3" footer="0.3"/>
  <pageSetup paperSize="9" scale="93" orientation="portrait"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19"/>
  <sheetViews>
    <sheetView workbookViewId="0">
      <pane xSplit="2" ySplit="7" topLeftCell="C8" activePane="bottomRight" state="frozen"/>
      <selection pane="topRight" activeCell="C1" sqref="C1"/>
      <selection pane="bottomLeft" activeCell="A7" sqref="A7"/>
      <selection pane="bottomRight" activeCell="E8" sqref="E8:E18"/>
    </sheetView>
  </sheetViews>
  <sheetFormatPr defaultRowHeight="15" x14ac:dyDescent="0.25"/>
  <cols>
    <col min="1" max="1" width="6.85546875" style="1" customWidth="1"/>
    <col min="2" max="2" width="30.42578125" style="1" customWidth="1"/>
    <col min="3" max="3" width="15.28515625" style="1" customWidth="1"/>
    <col min="4" max="4" width="16.7109375" style="1" customWidth="1"/>
    <col min="5" max="5" width="17.85546875" style="1" customWidth="1"/>
    <col min="6" max="6" width="16.28515625" style="1" customWidth="1"/>
    <col min="7" max="16384" width="9.140625" style="1"/>
  </cols>
  <sheetData>
    <row r="1" spans="1:6" x14ac:dyDescent="0.25">
      <c r="E1" s="302" t="s">
        <v>229</v>
      </c>
      <c r="F1" s="302"/>
    </row>
    <row r="2" spans="1:6" ht="57" customHeight="1" x14ac:dyDescent="0.25">
      <c r="A2" s="303" t="s">
        <v>337</v>
      </c>
      <c r="B2" s="303"/>
      <c r="C2" s="303"/>
      <c r="D2" s="303"/>
      <c r="E2" s="303"/>
      <c r="F2" s="303"/>
    </row>
    <row r="3" spans="1:6" ht="15.75" x14ac:dyDescent="0.25">
      <c r="A3" s="267"/>
      <c r="B3" s="267"/>
      <c r="C3" s="267"/>
      <c r="D3" s="267"/>
      <c r="E3" s="267"/>
    </row>
    <row r="4" spans="1:6" x14ac:dyDescent="0.25">
      <c r="E4" s="18" t="s">
        <v>140</v>
      </c>
    </row>
    <row r="5" spans="1:6" ht="78.75" x14ac:dyDescent="0.25">
      <c r="A5" s="111" t="s">
        <v>0</v>
      </c>
      <c r="B5" s="111" t="s">
        <v>176</v>
      </c>
      <c r="C5" s="111" t="s">
        <v>18</v>
      </c>
      <c r="D5" s="111" t="s">
        <v>109</v>
      </c>
      <c r="E5" s="111" t="s">
        <v>111</v>
      </c>
      <c r="F5" s="111" t="s">
        <v>110</v>
      </c>
    </row>
    <row r="6" spans="1:6" ht="15.75" x14ac:dyDescent="0.25">
      <c r="A6" s="149" t="s">
        <v>2</v>
      </c>
      <c r="B6" s="149" t="s">
        <v>3</v>
      </c>
      <c r="C6" s="149" t="s">
        <v>230</v>
      </c>
      <c r="D6" s="149">
        <v>2</v>
      </c>
      <c r="E6" s="149">
        <v>3</v>
      </c>
      <c r="F6" s="149">
        <v>4</v>
      </c>
    </row>
    <row r="7" spans="1:6" ht="24.95" customHeight="1" x14ac:dyDescent="0.25">
      <c r="A7" s="112"/>
      <c r="B7" s="150" t="s">
        <v>19</v>
      </c>
      <c r="C7" s="151">
        <v>0</v>
      </c>
      <c r="D7" s="151">
        <v>0</v>
      </c>
      <c r="E7" s="152">
        <f>SUM(E8:E18)</f>
        <v>416745</v>
      </c>
      <c r="F7" s="152">
        <v>0</v>
      </c>
    </row>
    <row r="8" spans="1:6" ht="24.95" customHeight="1" x14ac:dyDescent="0.25">
      <c r="A8" s="117">
        <v>1</v>
      </c>
      <c r="B8" s="153" t="s">
        <v>113</v>
      </c>
      <c r="C8" s="154">
        <v>0</v>
      </c>
      <c r="D8" s="154">
        <v>0</v>
      </c>
      <c r="E8" s="155">
        <v>43121</v>
      </c>
      <c r="F8" s="155">
        <v>0</v>
      </c>
    </row>
    <row r="9" spans="1:6" ht="24.95" customHeight="1" x14ac:dyDescent="0.25">
      <c r="A9" s="117">
        <v>2</v>
      </c>
      <c r="B9" s="153" t="s">
        <v>114</v>
      </c>
      <c r="C9" s="154">
        <v>0</v>
      </c>
      <c r="D9" s="154">
        <v>0</v>
      </c>
      <c r="E9" s="155">
        <v>8080</v>
      </c>
      <c r="F9" s="155">
        <v>0</v>
      </c>
    </row>
    <row r="10" spans="1:6" ht="24.95" customHeight="1" x14ac:dyDescent="0.25">
      <c r="A10" s="117">
        <v>3</v>
      </c>
      <c r="B10" s="153" t="s">
        <v>115</v>
      </c>
      <c r="C10" s="154">
        <v>0</v>
      </c>
      <c r="D10" s="154">
        <v>0</v>
      </c>
      <c r="E10" s="155">
        <v>30177</v>
      </c>
      <c r="F10" s="155">
        <v>0</v>
      </c>
    </row>
    <row r="11" spans="1:6" ht="24.95" customHeight="1" x14ac:dyDescent="0.25">
      <c r="A11" s="117">
        <v>4</v>
      </c>
      <c r="B11" s="153" t="s">
        <v>365</v>
      </c>
      <c r="C11" s="154">
        <v>0</v>
      </c>
      <c r="D11" s="154">
        <v>0</v>
      </c>
      <c r="E11" s="155">
        <v>29531</v>
      </c>
      <c r="F11" s="155">
        <v>0</v>
      </c>
    </row>
    <row r="12" spans="1:6" ht="24.95" customHeight="1" x14ac:dyDescent="0.25">
      <c r="A12" s="117">
        <v>5</v>
      </c>
      <c r="B12" s="153" t="s">
        <v>116</v>
      </c>
      <c r="C12" s="154">
        <v>0</v>
      </c>
      <c r="D12" s="154">
        <v>0</v>
      </c>
      <c r="E12" s="155">
        <v>63706</v>
      </c>
      <c r="F12" s="155">
        <v>0</v>
      </c>
    </row>
    <row r="13" spans="1:6" ht="24.95" customHeight="1" x14ac:dyDescent="0.25">
      <c r="A13" s="117">
        <v>6</v>
      </c>
      <c r="B13" s="153" t="s">
        <v>117</v>
      </c>
      <c r="C13" s="154">
        <v>0</v>
      </c>
      <c r="D13" s="154">
        <v>0</v>
      </c>
      <c r="E13" s="155">
        <v>31805</v>
      </c>
      <c r="F13" s="155">
        <v>0</v>
      </c>
    </row>
    <row r="14" spans="1:6" ht="24.95" customHeight="1" x14ac:dyDescent="0.25">
      <c r="A14" s="117">
        <v>7</v>
      </c>
      <c r="B14" s="153" t="s">
        <v>118</v>
      </c>
      <c r="C14" s="154">
        <v>0</v>
      </c>
      <c r="D14" s="154">
        <v>0</v>
      </c>
      <c r="E14" s="155">
        <v>68906</v>
      </c>
      <c r="F14" s="155">
        <v>0</v>
      </c>
    </row>
    <row r="15" spans="1:6" ht="24.95" customHeight="1" x14ac:dyDescent="0.25">
      <c r="A15" s="117">
        <v>8</v>
      </c>
      <c r="B15" s="153" t="s">
        <v>119</v>
      </c>
      <c r="C15" s="154">
        <v>0</v>
      </c>
      <c r="D15" s="154">
        <v>0</v>
      </c>
      <c r="E15" s="155">
        <v>42544</v>
      </c>
      <c r="F15" s="155">
        <v>0</v>
      </c>
    </row>
    <row r="16" spans="1:6" ht="24.95" customHeight="1" x14ac:dyDescent="0.25">
      <c r="A16" s="117">
        <v>9</v>
      </c>
      <c r="B16" s="153" t="s">
        <v>120</v>
      </c>
      <c r="C16" s="154">
        <v>0</v>
      </c>
      <c r="D16" s="154">
        <v>0</v>
      </c>
      <c r="E16" s="155">
        <v>32560</v>
      </c>
      <c r="F16" s="155">
        <v>0</v>
      </c>
    </row>
    <row r="17" spans="1:6" ht="24.95" customHeight="1" x14ac:dyDescent="0.25">
      <c r="A17" s="117">
        <v>10</v>
      </c>
      <c r="B17" s="153" t="s">
        <v>121</v>
      </c>
      <c r="C17" s="154">
        <v>0</v>
      </c>
      <c r="D17" s="154">
        <v>0</v>
      </c>
      <c r="E17" s="155">
        <v>38092</v>
      </c>
      <c r="F17" s="155">
        <v>0</v>
      </c>
    </row>
    <row r="18" spans="1:6" ht="24.95" customHeight="1" x14ac:dyDescent="0.25">
      <c r="A18" s="156">
        <v>11</v>
      </c>
      <c r="B18" s="157" t="s">
        <v>122</v>
      </c>
      <c r="C18" s="158">
        <v>0</v>
      </c>
      <c r="D18" s="158">
        <v>0</v>
      </c>
      <c r="E18" s="159">
        <v>28223</v>
      </c>
      <c r="F18" s="159">
        <v>0</v>
      </c>
    </row>
    <row r="19" spans="1:6" ht="39" hidden="1" customHeight="1" x14ac:dyDescent="0.25">
      <c r="A19" s="301" t="s">
        <v>112</v>
      </c>
      <c r="B19" s="301"/>
      <c r="C19" s="301"/>
      <c r="D19" s="301"/>
      <c r="E19" s="301"/>
    </row>
  </sheetData>
  <mergeCells count="4">
    <mergeCell ref="A3:E3"/>
    <mergeCell ref="A19:E19"/>
    <mergeCell ref="E1:F1"/>
    <mergeCell ref="A2:F2"/>
  </mergeCells>
  <pageMargins left="0.52" right="0.17" top="0.75" bottom="0.75" header="0.3" footer="0.3"/>
  <pageSetup scale="95" orientation="portrait" blackAndWhite="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Z28"/>
  <sheetViews>
    <sheetView workbookViewId="0">
      <selection activeCell="J18" sqref="J18"/>
    </sheetView>
  </sheetViews>
  <sheetFormatPr defaultRowHeight="15.75" x14ac:dyDescent="0.25"/>
  <cols>
    <col min="1" max="1" width="5.140625" style="17" bestFit="1" customWidth="1"/>
    <col min="2" max="2" width="19.28515625" style="17" bestFit="1" customWidth="1"/>
    <col min="3" max="3" width="10" style="17" bestFit="1" customWidth="1"/>
    <col min="4" max="4" width="10.140625" style="17" customWidth="1"/>
    <col min="5" max="8" width="9.85546875" style="17" bestFit="1" customWidth="1"/>
    <col min="9" max="9" width="6.28515625" style="17" bestFit="1" customWidth="1"/>
    <col min="10" max="11" width="10" style="17" bestFit="1" customWidth="1"/>
    <col min="12" max="12" width="6.28515625" style="17" bestFit="1" customWidth="1"/>
    <col min="13" max="15" width="10" style="17" bestFit="1" customWidth="1"/>
    <col min="16" max="16" width="6.28515625" style="17" bestFit="1" customWidth="1"/>
    <col min="17" max="18" width="9.28515625" style="17" bestFit="1" customWidth="1"/>
    <col min="19" max="19" width="7" style="17" customWidth="1"/>
    <col min="20" max="20" width="9.85546875" style="17" bestFit="1" customWidth="1"/>
    <col min="21" max="24" width="9.28515625" style="17" bestFit="1" customWidth="1"/>
    <col min="25" max="25" width="9.42578125" style="17" bestFit="1" customWidth="1"/>
    <col min="26" max="26" width="10.7109375" style="17" customWidth="1"/>
    <col min="27" max="16384" width="9.140625" style="17"/>
  </cols>
  <sheetData>
    <row r="1" spans="1:26" ht="18.75" x14ac:dyDescent="0.3">
      <c r="A1" s="92"/>
      <c r="B1" s="92"/>
      <c r="C1" s="92"/>
      <c r="D1" s="93"/>
      <c r="E1" s="94"/>
      <c r="F1" s="94"/>
      <c r="G1" s="94"/>
      <c r="H1" s="94"/>
      <c r="I1" s="94"/>
      <c r="J1" s="94"/>
      <c r="K1" s="94"/>
      <c r="L1" s="95"/>
      <c r="M1" s="96"/>
      <c r="N1" s="96"/>
      <c r="V1" s="302" t="s">
        <v>245</v>
      </c>
      <c r="W1" s="302"/>
      <c r="X1" s="302"/>
      <c r="Y1" s="302"/>
      <c r="Z1" s="302"/>
    </row>
    <row r="2" spans="1:26" ht="18.75" x14ac:dyDescent="0.3">
      <c r="A2" s="97"/>
      <c r="B2" s="97"/>
      <c r="C2" s="94"/>
      <c r="D2" s="94"/>
      <c r="E2" s="94"/>
      <c r="F2" s="94"/>
      <c r="G2" s="94"/>
      <c r="H2" s="94"/>
      <c r="I2" s="94"/>
      <c r="J2" s="94"/>
      <c r="K2" s="94"/>
      <c r="L2" s="94"/>
      <c r="M2" s="94"/>
      <c r="N2" s="94"/>
      <c r="O2" s="203"/>
      <c r="P2" s="203"/>
      <c r="Q2" s="203"/>
      <c r="R2" s="203"/>
      <c r="S2" s="203"/>
    </row>
    <row r="3" spans="1:26" ht="16.5" x14ac:dyDescent="0.25">
      <c r="A3" s="316" t="s">
        <v>338</v>
      </c>
      <c r="B3" s="316"/>
      <c r="C3" s="316"/>
      <c r="D3" s="316"/>
      <c r="E3" s="316"/>
      <c r="F3" s="316"/>
      <c r="G3" s="316"/>
      <c r="H3" s="316"/>
      <c r="I3" s="316"/>
      <c r="J3" s="316"/>
      <c r="K3" s="316"/>
      <c r="L3" s="316"/>
      <c r="M3" s="316"/>
      <c r="N3" s="316"/>
      <c r="O3" s="316"/>
      <c r="P3" s="316"/>
      <c r="Q3" s="316"/>
      <c r="R3" s="316"/>
      <c r="S3" s="316"/>
      <c r="T3" s="316"/>
      <c r="U3" s="316"/>
      <c r="V3" s="316"/>
      <c r="W3" s="316"/>
      <c r="X3" s="316"/>
      <c r="Y3" s="316"/>
      <c r="Z3" s="316"/>
    </row>
    <row r="4" spans="1:26" ht="16.5" x14ac:dyDescent="0.25">
      <c r="A4" s="304"/>
      <c r="B4" s="304"/>
      <c r="C4" s="304"/>
      <c r="D4" s="304"/>
      <c r="E4" s="304"/>
      <c r="F4" s="304"/>
      <c r="G4" s="304"/>
      <c r="H4" s="304"/>
      <c r="I4" s="304"/>
      <c r="J4" s="304"/>
      <c r="K4" s="304"/>
      <c r="L4" s="304"/>
      <c r="M4" s="304"/>
      <c r="N4" s="304"/>
      <c r="O4" s="304"/>
      <c r="P4" s="304"/>
      <c r="Q4" s="304"/>
      <c r="R4" s="304"/>
      <c r="S4" s="304"/>
    </row>
    <row r="5" spans="1:26" ht="18.75" x14ac:dyDescent="0.3">
      <c r="A5" s="98"/>
      <c r="B5" s="98"/>
      <c r="C5" s="99"/>
      <c r="D5" s="99"/>
      <c r="E5" s="99"/>
      <c r="F5" s="99"/>
      <c r="G5" s="99"/>
      <c r="H5" s="99"/>
      <c r="I5" s="99"/>
      <c r="J5" s="99"/>
      <c r="K5" s="99"/>
      <c r="L5" s="100"/>
      <c r="M5" s="305" t="s">
        <v>5</v>
      </c>
      <c r="N5" s="305"/>
      <c r="O5" s="305"/>
      <c r="P5" s="305"/>
      <c r="Q5" s="305"/>
      <c r="R5" s="305"/>
      <c r="S5" s="305"/>
    </row>
    <row r="6" spans="1:26" x14ac:dyDescent="0.25">
      <c r="A6" s="311" t="s">
        <v>0</v>
      </c>
      <c r="B6" s="317" t="s">
        <v>21</v>
      </c>
      <c r="C6" s="311" t="s">
        <v>18</v>
      </c>
      <c r="D6" s="319" t="s">
        <v>22</v>
      </c>
      <c r="E6" s="320"/>
      <c r="F6" s="306" t="s">
        <v>296</v>
      </c>
      <c r="G6" s="307"/>
      <c r="H6" s="307"/>
      <c r="I6" s="307"/>
      <c r="J6" s="307"/>
      <c r="K6" s="307"/>
      <c r="L6" s="308"/>
      <c r="M6" s="306" t="s">
        <v>297</v>
      </c>
      <c r="N6" s="307"/>
      <c r="O6" s="307"/>
      <c r="P6" s="307"/>
      <c r="Q6" s="307"/>
      <c r="R6" s="307"/>
      <c r="S6" s="308"/>
      <c r="T6" s="306" t="s">
        <v>298</v>
      </c>
      <c r="U6" s="307"/>
      <c r="V6" s="307"/>
      <c r="W6" s="307"/>
      <c r="X6" s="307"/>
      <c r="Y6" s="307"/>
      <c r="Z6" s="308"/>
    </row>
    <row r="7" spans="1:26" x14ac:dyDescent="0.25">
      <c r="A7" s="312"/>
      <c r="B7" s="318"/>
      <c r="C7" s="312"/>
      <c r="D7" s="309" t="s">
        <v>231</v>
      </c>
      <c r="E7" s="309" t="s">
        <v>232</v>
      </c>
      <c r="F7" s="311" t="s">
        <v>18</v>
      </c>
      <c r="G7" s="313" t="s">
        <v>231</v>
      </c>
      <c r="H7" s="314"/>
      <c r="I7" s="315"/>
      <c r="J7" s="313" t="s">
        <v>232</v>
      </c>
      <c r="K7" s="314"/>
      <c r="L7" s="315"/>
      <c r="M7" s="311" t="s">
        <v>18</v>
      </c>
      <c r="N7" s="313" t="s">
        <v>231</v>
      </c>
      <c r="O7" s="314"/>
      <c r="P7" s="315"/>
      <c r="Q7" s="313" t="s">
        <v>232</v>
      </c>
      <c r="R7" s="314"/>
      <c r="S7" s="315"/>
      <c r="T7" s="311" t="s">
        <v>18</v>
      </c>
      <c r="U7" s="313" t="s">
        <v>231</v>
      </c>
      <c r="V7" s="314"/>
      <c r="W7" s="315"/>
      <c r="X7" s="313" t="s">
        <v>232</v>
      </c>
      <c r="Y7" s="314"/>
      <c r="Z7" s="315"/>
    </row>
    <row r="8" spans="1:26" ht="45" x14ac:dyDescent="0.25">
      <c r="A8" s="312"/>
      <c r="B8" s="318"/>
      <c r="C8" s="312"/>
      <c r="D8" s="310"/>
      <c r="E8" s="310"/>
      <c r="F8" s="312"/>
      <c r="G8" s="189" t="s">
        <v>18</v>
      </c>
      <c r="H8" s="190" t="s">
        <v>233</v>
      </c>
      <c r="I8" s="190" t="s">
        <v>234</v>
      </c>
      <c r="J8" s="189" t="s">
        <v>18</v>
      </c>
      <c r="K8" s="190" t="s">
        <v>233</v>
      </c>
      <c r="L8" s="190" t="s">
        <v>234</v>
      </c>
      <c r="M8" s="312"/>
      <c r="N8" s="189" t="s">
        <v>18</v>
      </c>
      <c r="O8" s="190" t="s">
        <v>233</v>
      </c>
      <c r="P8" s="190" t="s">
        <v>234</v>
      </c>
      <c r="Q8" s="189" t="s">
        <v>18</v>
      </c>
      <c r="R8" s="190" t="s">
        <v>233</v>
      </c>
      <c r="S8" s="190" t="s">
        <v>234</v>
      </c>
      <c r="T8" s="312"/>
      <c r="U8" s="189" t="s">
        <v>18</v>
      </c>
      <c r="V8" s="190" t="s">
        <v>233</v>
      </c>
      <c r="W8" s="190" t="s">
        <v>234</v>
      </c>
      <c r="X8" s="189" t="s">
        <v>18</v>
      </c>
      <c r="Y8" s="190" t="s">
        <v>233</v>
      </c>
      <c r="Z8" s="190" t="s">
        <v>234</v>
      </c>
    </row>
    <row r="9" spans="1:26" s="101" customFormat="1" ht="15" x14ac:dyDescent="0.25">
      <c r="A9" s="191" t="s">
        <v>2</v>
      </c>
      <c r="B9" s="192" t="s">
        <v>3</v>
      </c>
      <c r="C9" s="191" t="s">
        <v>80</v>
      </c>
      <c r="D9" s="191" t="s">
        <v>235</v>
      </c>
      <c r="E9" s="191" t="s">
        <v>236</v>
      </c>
      <c r="F9" s="191" t="s">
        <v>237</v>
      </c>
      <c r="G9" s="191" t="s">
        <v>238</v>
      </c>
      <c r="H9" s="191">
        <v>6</v>
      </c>
      <c r="I9" s="191">
        <v>7</v>
      </c>
      <c r="J9" s="191" t="s">
        <v>239</v>
      </c>
      <c r="K9" s="191">
        <v>9</v>
      </c>
      <c r="L9" s="191">
        <v>10</v>
      </c>
      <c r="M9" s="193" t="s">
        <v>240</v>
      </c>
      <c r="N9" s="191" t="s">
        <v>241</v>
      </c>
      <c r="O9" s="193">
        <v>13</v>
      </c>
      <c r="P9" s="193">
        <v>14</v>
      </c>
      <c r="Q9" s="191" t="s">
        <v>242</v>
      </c>
      <c r="R9" s="193">
        <v>16</v>
      </c>
      <c r="S9" s="193">
        <v>17</v>
      </c>
      <c r="T9" s="193" t="s">
        <v>325</v>
      </c>
      <c r="U9" s="191" t="s">
        <v>326</v>
      </c>
      <c r="V9" s="193">
        <v>20</v>
      </c>
      <c r="W9" s="193">
        <v>21</v>
      </c>
      <c r="X9" s="191" t="s">
        <v>327</v>
      </c>
      <c r="Y9" s="193">
        <v>23</v>
      </c>
      <c r="Z9" s="193">
        <v>24</v>
      </c>
    </row>
    <row r="10" spans="1:26" s="102" customFormat="1" ht="18.75" x14ac:dyDescent="0.3">
      <c r="A10" s="194"/>
      <c r="B10" s="195" t="s">
        <v>19</v>
      </c>
      <c r="C10" s="196">
        <f>+C11+C12</f>
        <v>352107</v>
      </c>
      <c r="D10" s="196">
        <f>+D11+D12</f>
        <v>299526</v>
      </c>
      <c r="E10" s="196">
        <f t="shared" ref="E10:S10" si="0">+E11+E12</f>
        <v>52581</v>
      </c>
      <c r="F10" s="196">
        <f t="shared" si="0"/>
        <v>46834</v>
      </c>
      <c r="G10" s="196">
        <f t="shared" si="0"/>
        <v>46834</v>
      </c>
      <c r="H10" s="196">
        <f t="shared" si="0"/>
        <v>46834</v>
      </c>
      <c r="I10" s="196">
        <f t="shared" si="0"/>
        <v>0</v>
      </c>
      <c r="J10" s="196">
        <f t="shared" si="0"/>
        <v>0</v>
      </c>
      <c r="K10" s="196">
        <f t="shared" si="0"/>
        <v>0</v>
      </c>
      <c r="L10" s="196">
        <f t="shared" si="0"/>
        <v>0</v>
      </c>
      <c r="M10" s="196">
        <f t="shared" si="0"/>
        <v>267516</v>
      </c>
      <c r="N10" s="196">
        <f t="shared" si="0"/>
        <v>214935</v>
      </c>
      <c r="O10" s="196">
        <f t="shared" si="0"/>
        <v>214935</v>
      </c>
      <c r="P10" s="196">
        <f t="shared" si="0"/>
        <v>0</v>
      </c>
      <c r="Q10" s="196">
        <f t="shared" si="0"/>
        <v>52581</v>
      </c>
      <c r="R10" s="196">
        <f t="shared" si="0"/>
        <v>52581</v>
      </c>
      <c r="S10" s="196">
        <f t="shared" si="0"/>
        <v>0</v>
      </c>
      <c r="T10" s="196">
        <f t="shared" ref="T10:Z10" si="1">+T11+T12</f>
        <v>37757</v>
      </c>
      <c r="U10" s="196">
        <f t="shared" si="1"/>
        <v>37757</v>
      </c>
      <c r="V10" s="196">
        <f t="shared" si="1"/>
        <v>37757</v>
      </c>
      <c r="W10" s="196">
        <f t="shared" si="1"/>
        <v>0</v>
      </c>
      <c r="X10" s="196">
        <f t="shared" si="1"/>
        <v>0</v>
      </c>
      <c r="Y10" s="196">
        <f t="shared" si="1"/>
        <v>0</v>
      </c>
      <c r="Z10" s="196">
        <f t="shared" si="1"/>
        <v>0</v>
      </c>
    </row>
    <row r="11" spans="1:26" s="102" customFormat="1" ht="18.75" x14ac:dyDescent="0.3">
      <c r="A11" s="197" t="s">
        <v>11</v>
      </c>
      <c r="B11" s="198" t="s">
        <v>243</v>
      </c>
      <c r="C11" s="199">
        <f>+D11+E11</f>
        <v>352107</v>
      </c>
      <c r="D11" s="199">
        <f>+G11+N11+U11</f>
        <v>299526</v>
      </c>
      <c r="E11" s="199">
        <f>+J11+Q11+X11</f>
        <v>52581</v>
      </c>
      <c r="F11" s="199">
        <f>+G11+J11</f>
        <v>46834</v>
      </c>
      <c r="G11" s="199">
        <f>+H11+I11</f>
        <v>46834</v>
      </c>
      <c r="H11" s="199">
        <v>46834</v>
      </c>
      <c r="I11" s="199">
        <v>0</v>
      </c>
      <c r="J11" s="199">
        <f>+K11+L11</f>
        <v>0</v>
      </c>
      <c r="K11" s="199"/>
      <c r="L11" s="199">
        <v>0</v>
      </c>
      <c r="M11" s="199">
        <f>+N11+Q11</f>
        <v>267516</v>
      </c>
      <c r="N11" s="199">
        <f>+O11+P11</f>
        <v>214935</v>
      </c>
      <c r="O11" s="199">
        <v>214935</v>
      </c>
      <c r="P11" s="199">
        <v>0</v>
      </c>
      <c r="Q11" s="199">
        <f>+R11+S11</f>
        <v>52581</v>
      </c>
      <c r="R11" s="199">
        <v>52581</v>
      </c>
      <c r="S11" s="199">
        <v>0</v>
      </c>
      <c r="T11" s="199">
        <f>+U11+X11</f>
        <v>37757</v>
      </c>
      <c r="U11" s="199">
        <f>+V11+W11</f>
        <v>37757</v>
      </c>
      <c r="V11" s="199">
        <v>37757</v>
      </c>
      <c r="W11" s="199">
        <v>0</v>
      </c>
      <c r="X11" s="199">
        <f>+Y11+Z11</f>
        <v>0</v>
      </c>
      <c r="Y11" s="199"/>
      <c r="Z11" s="199">
        <v>0</v>
      </c>
    </row>
    <row r="12" spans="1:26" s="102" customFormat="1" ht="18.75" x14ac:dyDescent="0.3">
      <c r="A12" s="197" t="s">
        <v>7</v>
      </c>
      <c r="B12" s="198" t="s">
        <v>244</v>
      </c>
      <c r="C12" s="199">
        <f>+D12+E12</f>
        <v>0</v>
      </c>
      <c r="D12" s="199">
        <f>+G12+N12+U12</f>
        <v>0</v>
      </c>
      <c r="E12" s="199">
        <f>+J12+Q12+X12</f>
        <v>0</v>
      </c>
      <c r="F12" s="199">
        <f>+G12+J12</f>
        <v>0</v>
      </c>
      <c r="G12" s="199">
        <f>+H12+I12</f>
        <v>0</v>
      </c>
      <c r="H12" s="199">
        <v>0</v>
      </c>
      <c r="I12" s="199">
        <v>0</v>
      </c>
      <c r="J12" s="199">
        <f>+K12+L12</f>
        <v>0</v>
      </c>
      <c r="K12" s="199">
        <v>0</v>
      </c>
      <c r="L12" s="199">
        <v>0</v>
      </c>
      <c r="M12" s="199">
        <f>+N12+Q12</f>
        <v>0</v>
      </c>
      <c r="N12" s="199">
        <f>+O12+P12</f>
        <v>0</v>
      </c>
      <c r="O12" s="199">
        <v>0</v>
      </c>
      <c r="P12" s="199">
        <v>0</v>
      </c>
      <c r="Q12" s="199">
        <f>+R12+S12</f>
        <v>0</v>
      </c>
      <c r="R12" s="199">
        <v>0</v>
      </c>
      <c r="S12" s="199">
        <v>0</v>
      </c>
      <c r="T12" s="199">
        <f>+U12+X12</f>
        <v>0</v>
      </c>
      <c r="U12" s="199">
        <f>+V12+W12</f>
        <v>0</v>
      </c>
      <c r="V12" s="199">
        <v>0</v>
      </c>
      <c r="W12" s="199">
        <v>0</v>
      </c>
      <c r="X12" s="199">
        <f>+Y12+Z12</f>
        <v>0</v>
      </c>
      <c r="Y12" s="199">
        <v>0</v>
      </c>
      <c r="Z12" s="199">
        <v>0</v>
      </c>
    </row>
    <row r="13" spans="1:26" s="99" customFormat="1" ht="18.75" x14ac:dyDescent="0.3">
      <c r="A13" s="200"/>
      <c r="B13" s="201"/>
      <c r="C13" s="202"/>
      <c r="D13" s="202"/>
      <c r="E13" s="202"/>
      <c r="F13" s="202"/>
      <c r="G13" s="202"/>
      <c r="H13" s="202"/>
      <c r="I13" s="202"/>
      <c r="J13" s="202"/>
      <c r="K13" s="202"/>
      <c r="L13" s="202"/>
      <c r="M13" s="202"/>
      <c r="N13" s="202"/>
      <c r="O13" s="202"/>
      <c r="P13" s="202"/>
      <c r="Q13" s="202"/>
      <c r="R13" s="202"/>
      <c r="S13" s="202"/>
      <c r="T13" s="202"/>
      <c r="U13" s="202"/>
      <c r="V13" s="202"/>
      <c r="W13" s="202"/>
      <c r="X13" s="202"/>
      <c r="Y13" s="202"/>
      <c r="Z13" s="202"/>
    </row>
    <row r="14" spans="1:26" ht="18.75" x14ac:dyDescent="0.3">
      <c r="A14" s="103"/>
      <c r="B14" s="104"/>
      <c r="C14" s="99"/>
      <c r="D14" s="99"/>
      <c r="E14" s="99"/>
      <c r="F14" s="99"/>
      <c r="G14" s="99"/>
      <c r="H14" s="99"/>
      <c r="I14" s="99"/>
      <c r="J14" s="99"/>
      <c r="K14" s="99"/>
      <c r="L14" s="99"/>
      <c r="M14" s="99"/>
      <c r="N14" s="99"/>
      <c r="O14" s="99"/>
      <c r="P14" s="99"/>
      <c r="Q14" s="99"/>
      <c r="R14" s="99"/>
      <c r="S14" s="99"/>
    </row>
    <row r="15" spans="1:26" ht="18.75" x14ac:dyDescent="0.3">
      <c r="A15" s="103"/>
      <c r="B15" s="103"/>
      <c r="C15" s="99"/>
      <c r="D15" s="99"/>
      <c r="E15" s="99"/>
      <c r="F15" s="99"/>
      <c r="G15" s="99"/>
      <c r="H15" s="99"/>
      <c r="I15" s="99"/>
      <c r="J15" s="99"/>
      <c r="K15" s="99"/>
      <c r="L15" s="99"/>
      <c r="M15" s="99"/>
      <c r="N15" s="99"/>
      <c r="O15" s="99"/>
      <c r="P15" s="99"/>
      <c r="Q15" s="99"/>
      <c r="R15" s="99"/>
      <c r="S15" s="99"/>
    </row>
    <row r="16" spans="1:26" ht="18.75" x14ac:dyDescent="0.3">
      <c r="A16" s="99"/>
      <c r="B16" s="99"/>
      <c r="C16" s="99"/>
      <c r="D16" s="99"/>
      <c r="E16" s="99"/>
      <c r="F16" s="99"/>
      <c r="G16" s="99"/>
      <c r="H16" s="99"/>
      <c r="I16" s="99"/>
      <c r="J16" s="99"/>
      <c r="K16" s="99"/>
      <c r="L16" s="99"/>
      <c r="M16" s="99"/>
      <c r="N16" s="99"/>
      <c r="O16" s="99"/>
      <c r="P16" s="99"/>
      <c r="Q16" s="99"/>
      <c r="R16" s="99"/>
      <c r="S16" s="99"/>
    </row>
    <row r="17" spans="1:19" ht="18.75" x14ac:dyDescent="0.3">
      <c r="A17" s="99"/>
      <c r="B17" s="99"/>
      <c r="C17" s="99"/>
      <c r="D17" s="99"/>
      <c r="E17" s="99"/>
      <c r="F17" s="99"/>
      <c r="G17" s="99"/>
      <c r="H17" s="99"/>
      <c r="I17" s="99"/>
      <c r="J17" s="99"/>
      <c r="K17" s="99"/>
      <c r="L17" s="99"/>
      <c r="M17" s="99"/>
      <c r="N17" s="99"/>
      <c r="O17" s="99"/>
      <c r="P17" s="99"/>
      <c r="Q17" s="99"/>
      <c r="R17" s="99"/>
      <c r="S17" s="99"/>
    </row>
    <row r="18" spans="1:19" ht="18.75" x14ac:dyDescent="0.3">
      <c r="A18" s="99"/>
      <c r="B18" s="99"/>
      <c r="C18" s="99"/>
      <c r="D18" s="99"/>
      <c r="E18" s="99"/>
      <c r="F18" s="99"/>
      <c r="G18" s="99"/>
      <c r="H18" s="99"/>
      <c r="I18" s="99"/>
      <c r="J18" s="99"/>
      <c r="K18" s="99"/>
      <c r="L18" s="99"/>
      <c r="M18" s="99"/>
      <c r="N18" s="99"/>
      <c r="O18" s="99"/>
      <c r="P18" s="99"/>
      <c r="Q18" s="99"/>
      <c r="R18" s="99"/>
      <c r="S18" s="99"/>
    </row>
    <row r="19" spans="1:19" ht="18.75" x14ac:dyDescent="0.3">
      <c r="A19" s="99"/>
      <c r="B19" s="99"/>
      <c r="C19" s="99"/>
      <c r="D19" s="99"/>
      <c r="E19" s="99"/>
      <c r="F19" s="99"/>
      <c r="G19" s="99"/>
      <c r="H19" s="99"/>
      <c r="I19" s="99"/>
      <c r="J19" s="99"/>
      <c r="K19" s="99"/>
      <c r="L19" s="99"/>
      <c r="M19" s="99"/>
      <c r="N19" s="99"/>
      <c r="O19" s="99"/>
      <c r="P19" s="99"/>
      <c r="Q19" s="99"/>
      <c r="R19" s="99"/>
      <c r="S19" s="99"/>
    </row>
    <row r="20" spans="1:19" ht="18.75" x14ac:dyDescent="0.3">
      <c r="A20" s="99"/>
      <c r="B20" s="99"/>
      <c r="C20" s="99"/>
      <c r="D20" s="99"/>
      <c r="E20" s="99"/>
      <c r="F20" s="99"/>
      <c r="G20" s="99"/>
      <c r="H20" s="99"/>
      <c r="I20" s="99"/>
      <c r="J20" s="99"/>
      <c r="K20" s="99"/>
      <c r="L20" s="99"/>
      <c r="M20" s="99"/>
      <c r="N20" s="99"/>
      <c r="O20" s="99"/>
      <c r="P20" s="99"/>
      <c r="Q20" s="99"/>
      <c r="R20" s="99"/>
      <c r="S20" s="99"/>
    </row>
    <row r="21" spans="1:19" ht="18.75" x14ac:dyDescent="0.3">
      <c r="A21" s="99"/>
      <c r="B21" s="99"/>
      <c r="C21" s="99"/>
      <c r="D21" s="99"/>
      <c r="E21" s="99"/>
      <c r="F21" s="99"/>
      <c r="G21" s="99"/>
      <c r="H21" s="99"/>
      <c r="I21" s="99"/>
      <c r="J21" s="99"/>
      <c r="K21" s="99"/>
      <c r="L21" s="99"/>
      <c r="M21" s="99"/>
      <c r="N21" s="99"/>
      <c r="O21" s="99"/>
      <c r="P21" s="99"/>
      <c r="Q21" s="99"/>
      <c r="R21" s="99"/>
      <c r="S21" s="99"/>
    </row>
    <row r="22" spans="1:19" ht="18.75" x14ac:dyDescent="0.3">
      <c r="A22" s="99"/>
      <c r="B22" s="99"/>
      <c r="C22" s="99"/>
      <c r="D22" s="99"/>
      <c r="E22" s="99"/>
      <c r="F22" s="99"/>
      <c r="G22" s="99"/>
      <c r="H22" s="99"/>
      <c r="I22" s="99"/>
      <c r="J22" s="99"/>
      <c r="K22" s="99"/>
      <c r="L22" s="99"/>
      <c r="M22" s="99"/>
      <c r="N22" s="99"/>
      <c r="O22" s="99"/>
      <c r="P22" s="99"/>
      <c r="Q22" s="99"/>
      <c r="R22" s="99"/>
      <c r="S22" s="99"/>
    </row>
    <row r="23" spans="1:19" ht="18.75" x14ac:dyDescent="0.3">
      <c r="A23" s="99"/>
      <c r="B23" s="99"/>
      <c r="C23" s="99"/>
      <c r="D23" s="99"/>
      <c r="E23" s="99"/>
      <c r="F23" s="99"/>
      <c r="G23" s="99"/>
      <c r="H23" s="99"/>
      <c r="I23" s="99"/>
      <c r="J23" s="99"/>
      <c r="K23" s="99"/>
      <c r="L23" s="99"/>
      <c r="M23" s="99"/>
      <c r="N23" s="99"/>
      <c r="O23" s="99"/>
      <c r="P23" s="99"/>
      <c r="Q23" s="99"/>
      <c r="R23" s="99"/>
      <c r="S23" s="99"/>
    </row>
    <row r="24" spans="1:19" ht="18.75" x14ac:dyDescent="0.3">
      <c r="A24" s="99"/>
      <c r="B24" s="99"/>
      <c r="C24" s="99"/>
      <c r="D24" s="99"/>
      <c r="E24" s="99"/>
      <c r="F24" s="99"/>
      <c r="G24" s="99"/>
      <c r="H24" s="99"/>
      <c r="I24" s="99"/>
      <c r="J24" s="99"/>
      <c r="K24" s="99"/>
      <c r="L24" s="99"/>
      <c r="M24" s="99"/>
      <c r="N24" s="99"/>
      <c r="O24" s="99"/>
      <c r="P24" s="99"/>
      <c r="Q24" s="99"/>
      <c r="R24" s="99"/>
      <c r="S24" s="99"/>
    </row>
    <row r="25" spans="1:19" ht="18.75" x14ac:dyDescent="0.3">
      <c r="A25" s="99"/>
      <c r="B25" s="99"/>
      <c r="C25" s="99"/>
      <c r="D25" s="99"/>
      <c r="E25" s="99"/>
      <c r="F25" s="99"/>
      <c r="G25" s="99"/>
      <c r="H25" s="99"/>
      <c r="I25" s="99"/>
      <c r="J25" s="99"/>
      <c r="K25" s="99"/>
      <c r="L25" s="99"/>
      <c r="M25" s="99"/>
      <c r="N25" s="99"/>
      <c r="O25" s="99"/>
      <c r="P25" s="99"/>
      <c r="Q25" s="99"/>
      <c r="R25" s="99"/>
      <c r="S25" s="99"/>
    </row>
    <row r="26" spans="1:19" ht="18.75" x14ac:dyDescent="0.3">
      <c r="A26" s="99"/>
      <c r="B26" s="99"/>
      <c r="C26" s="99"/>
      <c r="D26" s="99"/>
      <c r="E26" s="99"/>
      <c r="F26" s="99"/>
      <c r="G26" s="99"/>
      <c r="H26" s="99"/>
      <c r="I26" s="99"/>
      <c r="J26" s="99"/>
      <c r="K26" s="99"/>
      <c r="L26" s="99"/>
      <c r="M26" s="99"/>
      <c r="N26" s="99"/>
      <c r="O26" s="99"/>
      <c r="P26" s="99"/>
      <c r="Q26" s="99"/>
      <c r="R26" s="99"/>
      <c r="S26" s="99"/>
    </row>
    <row r="27" spans="1:19" ht="18.75" x14ac:dyDescent="0.3">
      <c r="A27" s="99"/>
      <c r="B27" s="99"/>
      <c r="C27" s="99"/>
      <c r="D27" s="99"/>
      <c r="E27" s="99"/>
      <c r="F27" s="99"/>
      <c r="G27" s="99"/>
      <c r="H27" s="99"/>
      <c r="I27" s="99"/>
      <c r="J27" s="99"/>
      <c r="K27" s="99"/>
      <c r="L27" s="99"/>
      <c r="M27" s="99"/>
      <c r="N27" s="99"/>
      <c r="O27" s="99"/>
      <c r="P27" s="99"/>
      <c r="Q27" s="99"/>
      <c r="R27" s="99"/>
      <c r="S27" s="99"/>
    </row>
    <row r="28" spans="1:19" ht="18.75" x14ac:dyDescent="0.3">
      <c r="A28" s="99"/>
      <c r="B28" s="99"/>
      <c r="C28" s="99"/>
      <c r="D28" s="99"/>
      <c r="E28" s="99"/>
      <c r="F28" s="99"/>
      <c r="G28" s="99"/>
      <c r="H28" s="99"/>
      <c r="I28" s="99"/>
      <c r="J28" s="99"/>
      <c r="K28" s="99"/>
      <c r="L28" s="99"/>
      <c r="M28" s="99"/>
      <c r="N28" s="99"/>
      <c r="O28" s="99"/>
      <c r="P28" s="99"/>
      <c r="Q28" s="99"/>
      <c r="R28" s="99"/>
      <c r="S28" s="99"/>
    </row>
  </sheetData>
  <mergeCells count="22">
    <mergeCell ref="A3:Z3"/>
    <mergeCell ref="A6:A8"/>
    <mergeCell ref="B6:B8"/>
    <mergeCell ref="C6:C8"/>
    <mergeCell ref="D6:E6"/>
    <mergeCell ref="F6:L6"/>
    <mergeCell ref="V1:Z1"/>
    <mergeCell ref="A4:S4"/>
    <mergeCell ref="M5:S5"/>
    <mergeCell ref="M6:S6"/>
    <mergeCell ref="D7:D8"/>
    <mergeCell ref="E7:E8"/>
    <mergeCell ref="F7:F8"/>
    <mergeCell ref="G7:I7"/>
    <mergeCell ref="J7:L7"/>
    <mergeCell ref="M7:M8"/>
    <mergeCell ref="N7:P7"/>
    <mergeCell ref="Q7:S7"/>
    <mergeCell ref="T6:Z6"/>
    <mergeCell ref="T7:T8"/>
    <mergeCell ref="U7:W7"/>
    <mergeCell ref="X7:Z7"/>
  </mergeCells>
  <pageMargins left="0.24" right="0.16" top="0.75" bottom="0.75" header="0.3" footer="0.3"/>
  <pageSetup paperSize="9" scale="5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42"/>
  <sheetViews>
    <sheetView workbookViewId="0">
      <pane xSplit="2" ySplit="9" topLeftCell="C31" activePane="bottomRight" state="frozen"/>
      <selection pane="topRight" activeCell="C1" sqref="C1"/>
      <selection pane="bottomLeft" activeCell="A9" sqref="A9"/>
      <selection pane="bottomRight" activeCell="C21" sqref="C20:C21"/>
    </sheetView>
  </sheetViews>
  <sheetFormatPr defaultRowHeight="15" x14ac:dyDescent="0.25"/>
  <cols>
    <col min="1" max="1" width="5.85546875" style="65" customWidth="1"/>
    <col min="2" max="2" width="40.42578125" style="65" customWidth="1"/>
    <col min="3" max="3" width="12.5703125" style="65" customWidth="1"/>
    <col min="4" max="4" width="12.85546875" style="65" customWidth="1"/>
    <col min="5" max="5" width="12.42578125" style="65" customWidth="1"/>
    <col min="6" max="6" width="12.5703125" style="65" customWidth="1"/>
    <col min="7" max="7" width="9.140625" style="65"/>
    <col min="8" max="8" width="10.5703125" style="65" bestFit="1" customWidth="1"/>
    <col min="9" max="9" width="11.28515625" style="65" bestFit="1" customWidth="1"/>
    <col min="10" max="16384" width="9.140625" style="65"/>
  </cols>
  <sheetData>
    <row r="1" spans="1:9" ht="17.25" customHeight="1" x14ac:dyDescent="0.25">
      <c r="E1" s="248" t="s">
        <v>216</v>
      </c>
      <c r="F1" s="248"/>
    </row>
    <row r="2" spans="1:9" ht="11.25" customHeight="1" x14ac:dyDescent="0.25">
      <c r="E2" s="249"/>
      <c r="F2" s="249"/>
    </row>
    <row r="3" spans="1:9" ht="35.25" customHeight="1" x14ac:dyDescent="0.25">
      <c r="A3" s="253" t="s">
        <v>329</v>
      </c>
      <c r="B3" s="253"/>
      <c r="C3" s="253"/>
      <c r="D3" s="253"/>
      <c r="E3" s="253"/>
      <c r="F3" s="253"/>
    </row>
    <row r="4" spans="1:9" ht="11.25" customHeight="1" x14ac:dyDescent="0.25">
      <c r="A4" s="255"/>
      <c r="B4" s="255"/>
      <c r="C4" s="255"/>
      <c r="D4" s="255"/>
      <c r="E4" s="255"/>
      <c r="F4" s="255"/>
    </row>
    <row r="5" spans="1:9" ht="18" customHeight="1" x14ac:dyDescent="0.25">
      <c r="E5" s="259" t="s">
        <v>5</v>
      </c>
      <c r="F5" s="259"/>
    </row>
    <row r="6" spans="1:9" ht="21.75" customHeight="1" x14ac:dyDescent="0.25">
      <c r="A6" s="256" t="s">
        <v>0</v>
      </c>
      <c r="B6" s="256" t="s">
        <v>1</v>
      </c>
      <c r="C6" s="256" t="s">
        <v>299</v>
      </c>
      <c r="D6" s="256" t="s">
        <v>339</v>
      </c>
      <c r="E6" s="256" t="s">
        <v>340</v>
      </c>
      <c r="F6" s="257" t="s">
        <v>45</v>
      </c>
    </row>
    <row r="7" spans="1:9" ht="44.25" customHeight="1" x14ac:dyDescent="0.25">
      <c r="A7" s="256"/>
      <c r="B7" s="256"/>
      <c r="C7" s="256"/>
      <c r="D7" s="256"/>
      <c r="E7" s="256"/>
      <c r="F7" s="258"/>
    </row>
    <row r="8" spans="1:9" ht="15.75" x14ac:dyDescent="0.25">
      <c r="A8" s="66" t="s">
        <v>2</v>
      </c>
      <c r="B8" s="66" t="s">
        <v>3</v>
      </c>
      <c r="C8" s="66">
        <v>1</v>
      </c>
      <c r="D8" s="66">
        <v>2</v>
      </c>
      <c r="E8" s="66">
        <v>3</v>
      </c>
      <c r="F8" s="66">
        <v>4</v>
      </c>
      <c r="H8" s="67"/>
    </row>
    <row r="9" spans="1:9" ht="18.95" customHeight="1" x14ac:dyDescent="0.25">
      <c r="A9" s="68" t="s">
        <v>2</v>
      </c>
      <c r="B9" s="69" t="s">
        <v>34</v>
      </c>
      <c r="C9" s="45"/>
      <c r="D9" s="45"/>
      <c r="E9" s="45"/>
      <c r="F9" s="46"/>
    </row>
    <row r="10" spans="1:9" ht="18.95" customHeight="1" x14ac:dyDescent="0.25">
      <c r="A10" s="70" t="s">
        <v>11</v>
      </c>
      <c r="B10" s="16" t="s">
        <v>96</v>
      </c>
      <c r="C10" s="49">
        <f>+C11+C12+C16+C17+C18+C15</f>
        <v>18612375.956104547</v>
      </c>
      <c r="D10" s="49">
        <f t="shared" ref="D10" si="0">+D11+D12+D16+D17+D18+D15</f>
        <v>18636496</v>
      </c>
      <c r="E10" s="49">
        <f>+E11+E12+E16+E17+E18+E15</f>
        <v>21205055</v>
      </c>
      <c r="F10" s="50">
        <f>E10/D10%</f>
        <v>113.78241381856333</v>
      </c>
    </row>
    <row r="11" spans="1:9" ht="15.75" x14ac:dyDescent="0.25">
      <c r="A11" s="71">
        <v>1</v>
      </c>
      <c r="B11" s="36" t="s">
        <v>35</v>
      </c>
      <c r="C11" s="53">
        <v>4564929.9561045486</v>
      </c>
      <c r="D11" s="53">
        <v>4589050</v>
      </c>
      <c r="E11" s="53">
        <v>4634674</v>
      </c>
      <c r="F11" s="54">
        <f>E11/D11%</f>
        <v>100.99419269783506</v>
      </c>
    </row>
    <row r="12" spans="1:9" ht="15.75" x14ac:dyDescent="0.25">
      <c r="A12" s="71">
        <v>2</v>
      </c>
      <c r="B12" s="36" t="s">
        <v>36</v>
      </c>
      <c r="C12" s="53">
        <f>C13+C14</f>
        <v>12825116</v>
      </c>
      <c r="D12" s="53">
        <f>D13+D14</f>
        <v>12825116</v>
      </c>
      <c r="E12" s="53">
        <f>E13+E14</f>
        <v>14106586</v>
      </c>
      <c r="F12" s="54">
        <f t="shared" ref="F12:F14" si="1">E12/D12%</f>
        <v>109.9918784360313</v>
      </c>
      <c r="H12" s="67"/>
    </row>
    <row r="13" spans="1:9" ht="15.75" x14ac:dyDescent="0.25">
      <c r="A13" s="71" t="s">
        <v>4</v>
      </c>
      <c r="B13" s="36" t="s">
        <v>341</v>
      </c>
      <c r="C13" s="53">
        <v>8816122</v>
      </c>
      <c r="D13" s="53">
        <v>8816122</v>
      </c>
      <c r="E13" s="53">
        <v>8992422</v>
      </c>
      <c r="F13" s="54">
        <f t="shared" si="1"/>
        <v>101.99974546631728</v>
      </c>
      <c r="H13" s="67">
        <f>E10-E19</f>
        <v>0</v>
      </c>
      <c r="I13" s="67"/>
    </row>
    <row r="14" spans="1:9" ht="18.95" customHeight="1" x14ac:dyDescent="0.25">
      <c r="A14" s="71" t="s">
        <v>4</v>
      </c>
      <c r="B14" s="36" t="s">
        <v>12</v>
      </c>
      <c r="C14" s="53">
        <v>4008994</v>
      </c>
      <c r="D14" s="53">
        <v>4008994</v>
      </c>
      <c r="E14" s="53">
        <v>5114164</v>
      </c>
      <c r="F14" s="54">
        <f t="shared" si="1"/>
        <v>127.56726500463706</v>
      </c>
      <c r="H14" s="67"/>
      <c r="I14" s="67"/>
    </row>
    <row r="15" spans="1:9" ht="18.95" customHeight="1" x14ac:dyDescent="0.25">
      <c r="A15" s="71">
        <v>3</v>
      </c>
      <c r="B15" s="36" t="s">
        <v>300</v>
      </c>
      <c r="C15" s="53">
        <v>1222330</v>
      </c>
      <c r="D15" s="53">
        <v>1222330</v>
      </c>
      <c r="E15" s="53">
        <v>2463795</v>
      </c>
      <c r="F15" s="54"/>
      <c r="H15" s="67"/>
      <c r="I15" s="67"/>
    </row>
    <row r="16" spans="1:9" ht="15.75" x14ac:dyDescent="0.25">
      <c r="A16" s="71">
        <v>4</v>
      </c>
      <c r="B16" s="36" t="s">
        <v>24</v>
      </c>
      <c r="C16" s="53">
        <v>0</v>
      </c>
      <c r="D16" s="53">
        <v>0</v>
      </c>
      <c r="E16" s="53">
        <v>0</v>
      </c>
      <c r="F16" s="54"/>
    </row>
    <row r="17" spans="1:6" ht="15.75" x14ac:dyDescent="0.25">
      <c r="A17" s="71">
        <v>5</v>
      </c>
      <c r="B17" s="36" t="s">
        <v>37</v>
      </c>
      <c r="C17" s="53">
        <v>0</v>
      </c>
      <c r="D17" s="53">
        <v>0</v>
      </c>
      <c r="E17" s="53">
        <v>0</v>
      </c>
      <c r="F17" s="54"/>
    </row>
    <row r="18" spans="1:6" ht="15.75" x14ac:dyDescent="0.25">
      <c r="A18" s="71">
        <v>6</v>
      </c>
      <c r="B18" s="36" t="s">
        <v>25</v>
      </c>
      <c r="C18" s="53">
        <v>0</v>
      </c>
      <c r="D18" s="53">
        <v>0</v>
      </c>
      <c r="E18" s="53">
        <v>0</v>
      </c>
      <c r="F18" s="54"/>
    </row>
    <row r="19" spans="1:6" ht="18.95" customHeight="1" x14ac:dyDescent="0.25">
      <c r="A19" s="70" t="s">
        <v>7</v>
      </c>
      <c r="B19" s="16" t="s">
        <v>38</v>
      </c>
      <c r="C19" s="49">
        <f>+C20+C21+C24</f>
        <v>18612376</v>
      </c>
      <c r="D19" s="49">
        <f t="shared" ref="D19" si="2">+D20+D21+D24</f>
        <v>18531783</v>
      </c>
      <c r="E19" s="49">
        <f>+E20+E21+E24</f>
        <v>21205055</v>
      </c>
      <c r="F19" s="50">
        <f>E19/C19%</f>
        <v>113.92986580541893</v>
      </c>
    </row>
    <row r="20" spans="1:6" ht="15.75" x14ac:dyDescent="0.25">
      <c r="A20" s="71">
        <v>1</v>
      </c>
      <c r="B20" s="36" t="s">
        <v>130</v>
      </c>
      <c r="C20" s="53">
        <v>11498627</v>
      </c>
      <c r="D20" s="53">
        <v>10741733</v>
      </c>
      <c r="E20" s="53">
        <v>12595850</v>
      </c>
      <c r="F20" s="54">
        <f>E20/C20%</f>
        <v>109.54220882197501</v>
      </c>
    </row>
    <row r="21" spans="1:6" ht="18.95" customHeight="1" x14ac:dyDescent="0.25">
      <c r="A21" s="71">
        <v>2</v>
      </c>
      <c r="B21" s="36" t="s">
        <v>41</v>
      </c>
      <c r="C21" s="53">
        <f>C22+C23</f>
        <v>7113749</v>
      </c>
      <c r="D21" s="53">
        <f t="shared" ref="D21" si="3">D22+D23</f>
        <v>7790050</v>
      </c>
      <c r="E21" s="53">
        <f>E22+E23</f>
        <v>8609205</v>
      </c>
      <c r="F21" s="54">
        <f t="shared" ref="F21:F23" si="4">E21/C21%</f>
        <v>121.02205180418932</v>
      </c>
    </row>
    <row r="22" spans="1:6" ht="15.75" x14ac:dyDescent="0.25">
      <c r="A22" s="71" t="s">
        <v>4</v>
      </c>
      <c r="B22" s="36" t="s">
        <v>39</v>
      </c>
      <c r="C22" s="53">
        <v>7112645</v>
      </c>
      <c r="D22" s="53">
        <v>7112645</v>
      </c>
      <c r="E22" s="53">
        <v>8192460</v>
      </c>
      <c r="F22" s="54">
        <f t="shared" si="4"/>
        <v>115.18162371382236</v>
      </c>
    </row>
    <row r="23" spans="1:6" ht="18.95" customHeight="1" x14ac:dyDescent="0.25">
      <c r="A23" s="71" t="s">
        <v>4</v>
      </c>
      <c r="B23" s="36" t="s">
        <v>40</v>
      </c>
      <c r="C23" s="53">
        <v>1104</v>
      </c>
      <c r="D23" s="53">
        <v>677405</v>
      </c>
      <c r="E23" s="53">
        <v>416745</v>
      </c>
      <c r="F23" s="54">
        <f t="shared" si="4"/>
        <v>37748.641304347831</v>
      </c>
    </row>
    <row r="24" spans="1:6" ht="18.75" customHeight="1" x14ac:dyDescent="0.25">
      <c r="A24" s="71">
        <v>3</v>
      </c>
      <c r="B24" s="36" t="s">
        <v>29</v>
      </c>
      <c r="C24" s="53">
        <v>0</v>
      </c>
      <c r="D24" s="53">
        <v>0</v>
      </c>
      <c r="E24" s="53">
        <v>0</v>
      </c>
      <c r="F24" s="54"/>
    </row>
    <row r="25" spans="1:6" ht="25.5" customHeight="1" x14ac:dyDescent="0.25">
      <c r="A25" s="70" t="s">
        <v>8</v>
      </c>
      <c r="B25" s="16" t="s">
        <v>197</v>
      </c>
      <c r="C25" s="49">
        <v>97267</v>
      </c>
      <c r="D25" s="49">
        <v>97267</v>
      </c>
      <c r="E25" s="49">
        <v>129100</v>
      </c>
      <c r="F25" s="50"/>
    </row>
    <row r="26" spans="1:6" ht="18.95" customHeight="1" x14ac:dyDescent="0.25">
      <c r="A26" s="70" t="s">
        <v>3</v>
      </c>
      <c r="B26" s="16" t="s">
        <v>177</v>
      </c>
      <c r="C26" s="49"/>
      <c r="D26" s="49"/>
      <c r="E26" s="49"/>
      <c r="F26" s="50"/>
    </row>
    <row r="27" spans="1:6" ht="18.95" customHeight="1" x14ac:dyDescent="0.25">
      <c r="A27" s="70" t="s">
        <v>11</v>
      </c>
      <c r="B27" s="16" t="s">
        <v>96</v>
      </c>
      <c r="C27" s="49">
        <f>+C28+C29+C32+C33+C34</f>
        <v>9071819.0438954514</v>
      </c>
      <c r="D27" s="49">
        <f t="shared" ref="D27" si="5">+D28+D29+D32+D33+D34</f>
        <v>10024000</v>
      </c>
      <c r="E27" s="49">
        <f>+E28+E29+E32+E33+E34</f>
        <v>10702531</v>
      </c>
      <c r="F27" s="50">
        <f>E27/D27%</f>
        <v>106.76906424581006</v>
      </c>
    </row>
    <row r="28" spans="1:6" ht="18.95" customHeight="1" x14ac:dyDescent="0.25">
      <c r="A28" s="71">
        <v>1</v>
      </c>
      <c r="B28" s="36" t="s">
        <v>35</v>
      </c>
      <c r="C28" s="53">
        <v>1958070.0438954511</v>
      </c>
      <c r="D28" s="53">
        <v>2233950</v>
      </c>
      <c r="E28" s="53">
        <v>2093326</v>
      </c>
      <c r="F28" s="54">
        <f>E28/D28%</f>
        <v>93.705141117751069</v>
      </c>
    </row>
    <row r="29" spans="1:6" ht="18.95" customHeight="1" x14ac:dyDescent="0.25">
      <c r="A29" s="71">
        <v>2</v>
      </c>
      <c r="B29" s="36" t="s">
        <v>36</v>
      </c>
      <c r="C29" s="53">
        <f>C30+C31</f>
        <v>6329340</v>
      </c>
      <c r="D29" s="53">
        <f t="shared" ref="D29" si="6">D30+D31</f>
        <v>7005641</v>
      </c>
      <c r="E29" s="53">
        <f>E30+E31</f>
        <v>6424976</v>
      </c>
      <c r="F29" s="54">
        <f t="shared" ref="F29:F31" si="7">E29/D29%</f>
        <v>91.711465089347286</v>
      </c>
    </row>
    <row r="30" spans="1:6" ht="18.95" customHeight="1" x14ac:dyDescent="0.25">
      <c r="A30" s="71" t="s">
        <v>4</v>
      </c>
      <c r="B30" s="36" t="s">
        <v>341</v>
      </c>
      <c r="C30" s="53">
        <v>6328236</v>
      </c>
      <c r="D30" s="53">
        <v>6328236</v>
      </c>
      <c r="E30" s="53">
        <v>6008231</v>
      </c>
      <c r="F30" s="54">
        <f t="shared" si="7"/>
        <v>94.943219563872148</v>
      </c>
    </row>
    <row r="31" spans="1:6" ht="15.75" x14ac:dyDescent="0.25">
      <c r="A31" s="71" t="s">
        <v>4</v>
      </c>
      <c r="B31" s="36" t="s">
        <v>12</v>
      </c>
      <c r="C31" s="53">
        <v>1104</v>
      </c>
      <c r="D31" s="53">
        <v>677405</v>
      </c>
      <c r="E31" s="53">
        <v>416745</v>
      </c>
      <c r="F31" s="54">
        <f t="shared" si="7"/>
        <v>61.520803655125071</v>
      </c>
    </row>
    <row r="32" spans="1:6" ht="15.75" x14ac:dyDescent="0.25">
      <c r="A32" s="71">
        <v>3</v>
      </c>
      <c r="B32" s="36" t="s">
        <v>300</v>
      </c>
      <c r="C32" s="53">
        <v>784409</v>
      </c>
      <c r="D32" s="53">
        <v>784409</v>
      </c>
      <c r="E32" s="53">
        <v>2184229</v>
      </c>
      <c r="F32" s="54"/>
    </row>
    <row r="33" spans="1:6" ht="15.75" x14ac:dyDescent="0.25">
      <c r="A33" s="71">
        <v>4</v>
      </c>
      <c r="B33" s="36" t="s">
        <v>37</v>
      </c>
      <c r="C33" s="53">
        <v>0</v>
      </c>
      <c r="D33" s="53">
        <v>0</v>
      </c>
      <c r="E33" s="53">
        <v>0</v>
      </c>
      <c r="F33" s="54"/>
    </row>
    <row r="34" spans="1:6" ht="15.75" x14ac:dyDescent="0.25">
      <c r="A34" s="71">
        <v>5</v>
      </c>
      <c r="B34" s="36" t="s">
        <v>25</v>
      </c>
      <c r="C34" s="53">
        <v>0</v>
      </c>
      <c r="D34" s="53">
        <v>0</v>
      </c>
      <c r="E34" s="53">
        <v>0</v>
      </c>
      <c r="F34" s="54"/>
    </row>
    <row r="35" spans="1:6" ht="18.95" customHeight="1" x14ac:dyDescent="0.25">
      <c r="A35" s="70" t="s">
        <v>7</v>
      </c>
      <c r="B35" s="16" t="s">
        <v>97</v>
      </c>
      <c r="C35" s="49">
        <f t="shared" ref="C35" si="8">+C36+C37+C40</f>
        <v>9071819.0438954514</v>
      </c>
      <c r="D35" s="49">
        <f t="shared" ref="D35:E35" si="9">+D36+D37+D40</f>
        <v>9548000</v>
      </c>
      <c r="E35" s="49">
        <f t="shared" si="9"/>
        <v>10702531</v>
      </c>
      <c r="F35" s="50">
        <f>E35/C35%</f>
        <v>117.97557852746057</v>
      </c>
    </row>
    <row r="36" spans="1:6" ht="15.75" x14ac:dyDescent="0.25">
      <c r="A36" s="71">
        <v>1</v>
      </c>
      <c r="B36" s="36" t="s">
        <v>178</v>
      </c>
      <c r="C36" s="53">
        <v>9071819.0438954514</v>
      </c>
      <c r="D36" s="53">
        <v>9548000</v>
      </c>
      <c r="E36" s="53">
        <v>10702531</v>
      </c>
      <c r="F36" s="54">
        <f>E36/C36%</f>
        <v>117.97557852746057</v>
      </c>
    </row>
    <row r="37" spans="1:6" ht="15.75" x14ac:dyDescent="0.25">
      <c r="A37" s="71">
        <v>2</v>
      </c>
      <c r="B37" s="36" t="s">
        <v>144</v>
      </c>
      <c r="C37" s="53">
        <v>0</v>
      </c>
      <c r="D37" s="53">
        <v>0</v>
      </c>
      <c r="E37" s="53">
        <v>0</v>
      </c>
      <c r="F37" s="54"/>
    </row>
    <row r="38" spans="1:6" ht="15.75" x14ac:dyDescent="0.25">
      <c r="A38" s="71" t="s">
        <v>4</v>
      </c>
      <c r="B38" s="36" t="s">
        <v>39</v>
      </c>
      <c r="C38" s="53">
        <v>0</v>
      </c>
      <c r="D38" s="53">
        <v>0</v>
      </c>
      <c r="E38" s="53">
        <v>0</v>
      </c>
      <c r="F38" s="54"/>
    </row>
    <row r="39" spans="1:6" ht="15.75" x14ac:dyDescent="0.25">
      <c r="A39" s="71" t="s">
        <v>4</v>
      </c>
      <c r="B39" s="36" t="s">
        <v>40</v>
      </c>
      <c r="C39" s="53">
        <v>0</v>
      </c>
      <c r="D39" s="53">
        <v>0</v>
      </c>
      <c r="E39" s="53">
        <v>0</v>
      </c>
      <c r="F39" s="54"/>
    </row>
    <row r="40" spans="1:6" ht="15.75" x14ac:dyDescent="0.25">
      <c r="A40" s="162">
        <v>3</v>
      </c>
      <c r="B40" s="163" t="s">
        <v>29</v>
      </c>
      <c r="C40" s="62">
        <v>0</v>
      </c>
      <c r="D40" s="62">
        <v>0</v>
      </c>
      <c r="E40" s="62">
        <v>0</v>
      </c>
      <c r="F40" s="63"/>
    </row>
    <row r="41" spans="1:6" ht="15.75" hidden="1" x14ac:dyDescent="0.25">
      <c r="A41" s="77" t="s">
        <v>215</v>
      </c>
    </row>
    <row r="42" spans="1:6" ht="15.75" hidden="1" x14ac:dyDescent="0.25">
      <c r="A42" s="254" t="s">
        <v>128</v>
      </c>
      <c r="B42" s="254"/>
      <c r="C42" s="254"/>
      <c r="D42" s="254"/>
      <c r="E42" s="254"/>
      <c r="F42" s="254"/>
    </row>
  </sheetData>
  <mergeCells count="12">
    <mergeCell ref="E1:F1"/>
    <mergeCell ref="E2:F2"/>
    <mergeCell ref="A3:F3"/>
    <mergeCell ref="A42:F42"/>
    <mergeCell ref="A4:F4"/>
    <mergeCell ref="A6:A7"/>
    <mergeCell ref="B6:B7"/>
    <mergeCell ref="C6:C7"/>
    <mergeCell ref="D6:D7"/>
    <mergeCell ref="E6:E7"/>
    <mergeCell ref="F6:F7"/>
    <mergeCell ref="E5:F5"/>
  </mergeCells>
  <pageMargins left="0.69" right="0.2" top="0.75" bottom="0.75" header="0.3" footer="0.3"/>
  <pageSetup paperSize="9" scale="95"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55"/>
  <sheetViews>
    <sheetView workbookViewId="0">
      <pane xSplit="2" ySplit="9" topLeftCell="C44" activePane="bottomRight" state="frozen"/>
      <selection pane="topRight" activeCell="C1" sqref="C1"/>
      <selection pane="bottomLeft" activeCell="A9" sqref="A9"/>
      <selection pane="bottomRight" activeCell="N51" sqref="N51"/>
    </sheetView>
  </sheetViews>
  <sheetFormatPr defaultColWidth="9.140625" defaultRowHeight="15" x14ac:dyDescent="0.25"/>
  <cols>
    <col min="1" max="1" width="5.5703125" style="40" customWidth="1"/>
    <col min="2" max="2" width="41.28515625" style="40" bestFit="1" customWidth="1"/>
    <col min="3" max="3" width="12.5703125" style="40" customWidth="1"/>
    <col min="4" max="4" width="11.85546875" style="40" customWidth="1"/>
    <col min="5" max="5" width="11.140625" style="40" customWidth="1"/>
    <col min="6" max="6" width="11" style="40" customWidth="1"/>
    <col min="7" max="8" width="10.85546875" style="40" customWidth="1"/>
    <col min="9" max="16384" width="9.140625" style="40"/>
  </cols>
  <sheetData>
    <row r="1" spans="1:8" ht="18" customHeight="1" x14ac:dyDescent="0.25">
      <c r="A1" s="171"/>
      <c r="B1" s="171"/>
      <c r="C1" s="171"/>
      <c r="D1" s="171"/>
      <c r="E1" s="171"/>
      <c r="G1" s="248" t="s">
        <v>219</v>
      </c>
      <c r="H1" s="248"/>
    </row>
    <row r="2" spans="1:8" ht="15" customHeight="1" x14ac:dyDescent="0.25">
      <c r="A2" s="41"/>
      <c r="B2" s="41"/>
      <c r="C2" s="41"/>
      <c r="D2" s="41"/>
      <c r="E2" s="41"/>
      <c r="F2" s="260"/>
      <c r="G2" s="260"/>
      <c r="H2" s="260"/>
    </row>
    <row r="3" spans="1:8" ht="24" customHeight="1" x14ac:dyDescent="0.25">
      <c r="A3" s="251" t="s">
        <v>330</v>
      </c>
      <c r="B3" s="251"/>
      <c r="C3" s="251"/>
      <c r="D3" s="251"/>
      <c r="E3" s="251"/>
      <c r="F3" s="251"/>
      <c r="G3" s="251"/>
      <c r="H3" s="251"/>
    </row>
    <row r="4" spans="1:8" ht="12.75" customHeight="1" x14ac:dyDescent="0.25">
      <c r="A4" s="262"/>
      <c r="B4" s="262"/>
      <c r="C4" s="262"/>
      <c r="D4" s="262"/>
      <c r="E4" s="262"/>
      <c r="F4" s="262"/>
      <c r="G4" s="262"/>
      <c r="H4" s="262"/>
    </row>
    <row r="5" spans="1:8" ht="19.5" customHeight="1" x14ac:dyDescent="0.25">
      <c r="G5" s="263" t="s">
        <v>5</v>
      </c>
      <c r="H5" s="263"/>
    </row>
    <row r="6" spans="1:8" ht="24" customHeight="1" x14ac:dyDescent="0.25">
      <c r="A6" s="261" t="s">
        <v>0</v>
      </c>
      <c r="B6" s="261" t="s">
        <v>1</v>
      </c>
      <c r="C6" s="261" t="s">
        <v>339</v>
      </c>
      <c r="D6" s="261"/>
      <c r="E6" s="261" t="s">
        <v>340</v>
      </c>
      <c r="F6" s="261"/>
      <c r="G6" s="261" t="s">
        <v>45</v>
      </c>
      <c r="H6" s="261"/>
    </row>
    <row r="7" spans="1:8" ht="36.75" customHeight="1" x14ac:dyDescent="0.25">
      <c r="A7" s="261"/>
      <c r="B7" s="261"/>
      <c r="C7" s="172" t="s">
        <v>46</v>
      </c>
      <c r="D7" s="172" t="s">
        <v>47</v>
      </c>
      <c r="E7" s="172" t="s">
        <v>46</v>
      </c>
      <c r="F7" s="172" t="s">
        <v>47</v>
      </c>
      <c r="G7" s="172" t="s">
        <v>46</v>
      </c>
      <c r="H7" s="172" t="s">
        <v>192</v>
      </c>
    </row>
    <row r="8" spans="1:8" x14ac:dyDescent="0.25">
      <c r="A8" s="172" t="s">
        <v>2</v>
      </c>
      <c r="B8" s="172" t="s">
        <v>3</v>
      </c>
      <c r="C8" s="172">
        <v>1</v>
      </c>
      <c r="D8" s="172">
        <v>2</v>
      </c>
      <c r="E8" s="172">
        <v>3</v>
      </c>
      <c r="F8" s="172">
        <v>4</v>
      </c>
      <c r="G8" s="172" t="s">
        <v>48</v>
      </c>
      <c r="H8" s="172" t="s">
        <v>49</v>
      </c>
    </row>
    <row r="9" spans="1:8" s="55" customFormat="1" ht="14.25" x14ac:dyDescent="0.25">
      <c r="A9" s="173"/>
      <c r="B9" s="164" t="s">
        <v>139</v>
      </c>
      <c r="C9" s="78">
        <f>+C10+C11</f>
        <v>7709999.5000000009</v>
      </c>
      <c r="D9" s="78">
        <f t="shared" ref="D9" si="0">+D10+D11</f>
        <v>6822999.5</v>
      </c>
      <c r="E9" s="78">
        <f>+E10+E11</f>
        <v>7680000</v>
      </c>
      <c r="F9" s="78">
        <f>+F10+F11</f>
        <v>6728000</v>
      </c>
      <c r="G9" s="165">
        <f>E9/C9*100</f>
        <v>99.610901401485165</v>
      </c>
      <c r="H9" s="165">
        <f>F9/D9*100</f>
        <v>98.607657819702325</v>
      </c>
    </row>
    <row r="10" spans="1:8" s="55" customFormat="1" ht="16.5" customHeight="1" x14ac:dyDescent="0.25">
      <c r="A10" s="174" t="s">
        <v>11</v>
      </c>
      <c r="B10" s="80" t="s">
        <v>33</v>
      </c>
      <c r="C10" s="79">
        <v>510000</v>
      </c>
      <c r="D10" s="79"/>
      <c r="E10" s="79">
        <v>460000</v>
      </c>
      <c r="F10" s="79">
        <v>0</v>
      </c>
      <c r="G10" s="166">
        <f>E10/C10*100</f>
        <v>90.196078431372555</v>
      </c>
      <c r="H10" s="166"/>
    </row>
    <row r="11" spans="1:8" s="55" customFormat="1" ht="18" customHeight="1" x14ac:dyDescent="0.25">
      <c r="A11" s="174" t="s">
        <v>7</v>
      </c>
      <c r="B11" s="80" t="s">
        <v>6</v>
      </c>
      <c r="C11" s="79">
        <f>+C12+C17+C23+C28+C34+C35+C36+C37+C38+C41+C46+C47+C48+C49+C50+C51+C52+C53</f>
        <v>7199999.5000000009</v>
      </c>
      <c r="D11" s="79">
        <f>+D12+D17+D23+D28+D34+D35+D36+D37+D38+D41+D46+D47+D48+D49+D50+D51+D52+D53</f>
        <v>6822999.5</v>
      </c>
      <c r="E11" s="79">
        <f>+E12+E17+E23+E28+E34+E35+E36+E37+E38+E41+E46+E47+E48+E49+E50+E51+E52+E53</f>
        <v>7220000</v>
      </c>
      <c r="F11" s="79">
        <f>+F12+F17+F23+F28+F34+F35+F36+F37+F38+F41+F46+F47+F48+F49+F50+F51+F52+F53</f>
        <v>6728000</v>
      </c>
      <c r="G11" s="166">
        <f t="shared" ref="G11:G53" si="1">E11/C11*100</f>
        <v>100.2777847415128</v>
      </c>
      <c r="H11" s="166">
        <f>F11/D11*100</f>
        <v>98.607657819702325</v>
      </c>
    </row>
    <row r="12" spans="1:8" s="55" customFormat="1" ht="18" customHeight="1" x14ac:dyDescent="0.25">
      <c r="A12" s="174">
        <v>1</v>
      </c>
      <c r="B12" s="80" t="s">
        <v>193</v>
      </c>
      <c r="C12" s="79">
        <f t="shared" ref="C12:D12" si="2">SUM(C13:C16)</f>
        <v>220000.1</v>
      </c>
      <c r="D12" s="79">
        <f t="shared" si="2"/>
        <v>220000.1</v>
      </c>
      <c r="E12" s="79">
        <f>SUM(E13:E16)</f>
        <v>235000</v>
      </c>
      <c r="F12" s="79">
        <f t="shared" ref="F12" si="3">SUM(F13:F16)</f>
        <v>235000</v>
      </c>
      <c r="G12" s="166">
        <f t="shared" si="1"/>
        <v>106.81813326448489</v>
      </c>
      <c r="H12" s="166">
        <f t="shared" ref="H12:H53" si="4">F12/D12*100</f>
        <v>106.81813326448489</v>
      </c>
    </row>
    <row r="13" spans="1:8" ht="18" customHeight="1" x14ac:dyDescent="0.25">
      <c r="A13" s="175"/>
      <c r="B13" s="82" t="s">
        <v>133</v>
      </c>
      <c r="C13" s="81">
        <v>149036.6</v>
      </c>
      <c r="D13" s="81">
        <v>149036.6</v>
      </c>
      <c r="E13" s="168">
        <v>170000</v>
      </c>
      <c r="F13" s="81">
        <v>170000</v>
      </c>
      <c r="G13" s="167">
        <f t="shared" si="1"/>
        <v>114.06594084942894</v>
      </c>
      <c r="H13" s="167">
        <f t="shared" si="4"/>
        <v>114.06594084942894</v>
      </c>
    </row>
    <row r="14" spans="1:8" ht="18" customHeight="1" x14ac:dyDescent="0.25">
      <c r="A14" s="175"/>
      <c r="B14" s="82" t="s">
        <v>134</v>
      </c>
      <c r="C14" s="81">
        <v>17016.5</v>
      </c>
      <c r="D14" s="81">
        <v>17016.5</v>
      </c>
      <c r="E14" s="168">
        <v>15000</v>
      </c>
      <c r="F14" s="81">
        <v>15000</v>
      </c>
      <c r="G14" s="167">
        <f t="shared" si="1"/>
        <v>88.149737019951218</v>
      </c>
      <c r="H14" s="167">
        <f t="shared" si="4"/>
        <v>88.149737019951218</v>
      </c>
    </row>
    <row r="15" spans="1:8" ht="18" customHeight="1" x14ac:dyDescent="0.25">
      <c r="A15" s="175"/>
      <c r="B15" s="82" t="s">
        <v>135</v>
      </c>
      <c r="C15" s="81">
        <v>53942</v>
      </c>
      <c r="D15" s="81">
        <v>53942</v>
      </c>
      <c r="E15" s="168">
        <v>50000</v>
      </c>
      <c r="F15" s="81">
        <v>50000</v>
      </c>
      <c r="G15" s="167">
        <f t="shared" si="1"/>
        <v>92.692150828667835</v>
      </c>
      <c r="H15" s="167">
        <f t="shared" si="4"/>
        <v>92.692150828667835</v>
      </c>
    </row>
    <row r="16" spans="1:8" ht="18" customHeight="1" x14ac:dyDescent="0.25">
      <c r="A16" s="175"/>
      <c r="B16" s="82" t="s">
        <v>136</v>
      </c>
      <c r="C16" s="81">
        <v>5</v>
      </c>
      <c r="D16" s="81">
        <v>5</v>
      </c>
      <c r="E16" s="168"/>
      <c r="F16" s="81">
        <v>0</v>
      </c>
      <c r="G16" s="167">
        <f t="shared" si="1"/>
        <v>0</v>
      </c>
      <c r="H16" s="167">
        <f t="shared" si="4"/>
        <v>0</v>
      </c>
    </row>
    <row r="17" spans="1:8" s="55" customFormat="1" ht="18" customHeight="1" x14ac:dyDescent="0.25">
      <c r="A17" s="174">
        <v>2</v>
      </c>
      <c r="B17" s="80" t="s">
        <v>194</v>
      </c>
      <c r="C17" s="79">
        <f>SUM(C18:C22)</f>
        <v>469000</v>
      </c>
      <c r="D17" s="79">
        <f>SUM(D18:D22)</f>
        <v>469000</v>
      </c>
      <c r="E17" s="79">
        <f>SUM(E18:E22)</f>
        <v>432000</v>
      </c>
      <c r="F17" s="79">
        <f>SUM(F18:F22)</f>
        <v>432000</v>
      </c>
      <c r="G17" s="166">
        <f t="shared" si="1"/>
        <v>92.110874200426437</v>
      </c>
      <c r="H17" s="166">
        <f t="shared" si="4"/>
        <v>92.110874200426437</v>
      </c>
    </row>
    <row r="18" spans="1:8" ht="18" customHeight="1" x14ac:dyDescent="0.25">
      <c r="A18" s="175"/>
      <c r="B18" s="82" t="s">
        <v>133</v>
      </c>
      <c r="C18" s="81">
        <v>200043</v>
      </c>
      <c r="D18" s="81">
        <v>200043</v>
      </c>
      <c r="E18" s="168">
        <v>215700</v>
      </c>
      <c r="F18" s="81">
        <v>215700</v>
      </c>
      <c r="G18" s="167">
        <f t="shared" si="1"/>
        <v>107.82681723429464</v>
      </c>
      <c r="H18" s="167">
        <f t="shared" si="4"/>
        <v>107.82681723429464</v>
      </c>
    </row>
    <row r="19" spans="1:8" ht="18" customHeight="1" x14ac:dyDescent="0.25">
      <c r="A19" s="175"/>
      <c r="B19" s="82" t="s">
        <v>134</v>
      </c>
      <c r="C19" s="81">
        <v>159274</v>
      </c>
      <c r="D19" s="81">
        <v>159274</v>
      </c>
      <c r="E19" s="168">
        <v>140000</v>
      </c>
      <c r="F19" s="81">
        <v>140000</v>
      </c>
      <c r="G19" s="167">
        <f t="shared" si="1"/>
        <v>87.898840990996646</v>
      </c>
      <c r="H19" s="167">
        <f t="shared" si="4"/>
        <v>87.898840990996646</v>
      </c>
    </row>
    <row r="20" spans="1:8" ht="18" customHeight="1" x14ac:dyDescent="0.25">
      <c r="A20" s="175"/>
      <c r="B20" s="82" t="s">
        <v>135</v>
      </c>
      <c r="C20" s="81">
        <v>662</v>
      </c>
      <c r="D20" s="81">
        <v>662</v>
      </c>
      <c r="E20" s="168">
        <v>600</v>
      </c>
      <c r="F20" s="81">
        <v>600</v>
      </c>
      <c r="G20" s="167">
        <f t="shared" si="1"/>
        <v>90.634441087613297</v>
      </c>
      <c r="H20" s="167">
        <f t="shared" si="4"/>
        <v>90.634441087613297</v>
      </c>
    </row>
    <row r="21" spans="1:8" ht="18" customHeight="1" x14ac:dyDescent="0.25">
      <c r="A21" s="175"/>
      <c r="B21" s="82" t="s">
        <v>136</v>
      </c>
      <c r="C21" s="81">
        <v>109021</v>
      </c>
      <c r="D21" s="81">
        <v>109021</v>
      </c>
      <c r="E21" s="168">
        <v>75700</v>
      </c>
      <c r="F21" s="81">
        <v>75700</v>
      </c>
      <c r="G21" s="167">
        <f t="shared" si="1"/>
        <v>69.436163674888334</v>
      </c>
      <c r="H21" s="167">
        <f t="shared" si="4"/>
        <v>69.436163674888334</v>
      </c>
    </row>
    <row r="22" spans="1:8" ht="18" hidden="1" customHeight="1" x14ac:dyDescent="0.25">
      <c r="A22" s="175"/>
      <c r="B22" s="82" t="s">
        <v>54</v>
      </c>
      <c r="C22" s="81"/>
      <c r="D22" s="81"/>
      <c r="E22" s="81"/>
      <c r="F22" s="81"/>
      <c r="G22" s="167" t="e">
        <f t="shared" si="1"/>
        <v>#DIV/0!</v>
      </c>
      <c r="H22" s="167" t="e">
        <f t="shared" si="4"/>
        <v>#DIV/0!</v>
      </c>
    </row>
    <row r="23" spans="1:8" s="55" customFormat="1" ht="18" customHeight="1" x14ac:dyDescent="0.25">
      <c r="A23" s="174">
        <v>3</v>
      </c>
      <c r="B23" s="80" t="s">
        <v>195</v>
      </c>
      <c r="C23" s="79">
        <f>SUM(C24:C27)</f>
        <v>78999.600000000006</v>
      </c>
      <c r="D23" s="79">
        <f>SUM(D24:D27)</f>
        <v>78999.600000000006</v>
      </c>
      <c r="E23" s="79">
        <f>SUM(E24:E27)</f>
        <v>82000</v>
      </c>
      <c r="F23" s="79">
        <f>SUM(F24:F27)</f>
        <v>82000</v>
      </c>
      <c r="G23" s="166">
        <f t="shared" si="1"/>
        <v>103.79799391389322</v>
      </c>
      <c r="H23" s="166">
        <f t="shared" si="4"/>
        <v>103.79799391389322</v>
      </c>
    </row>
    <row r="24" spans="1:8" ht="18" customHeight="1" x14ac:dyDescent="0.25">
      <c r="A24" s="175"/>
      <c r="B24" s="82" t="s">
        <v>133</v>
      </c>
      <c r="C24" s="81">
        <v>14237.3</v>
      </c>
      <c r="D24" s="81">
        <v>14237.3</v>
      </c>
      <c r="E24" s="168">
        <v>22500</v>
      </c>
      <c r="F24" s="81">
        <v>22500</v>
      </c>
      <c r="G24" s="167">
        <f t="shared" si="1"/>
        <v>158.03558258939546</v>
      </c>
      <c r="H24" s="167">
        <f t="shared" si="4"/>
        <v>158.03558258939546</v>
      </c>
    </row>
    <row r="25" spans="1:8" ht="18" customHeight="1" x14ac:dyDescent="0.25">
      <c r="A25" s="175"/>
      <c r="B25" s="82" t="s">
        <v>134</v>
      </c>
      <c r="C25" s="81">
        <v>64762.3</v>
      </c>
      <c r="D25" s="81">
        <v>64762.3</v>
      </c>
      <c r="E25" s="168">
        <v>59500</v>
      </c>
      <c r="F25" s="81">
        <v>59500</v>
      </c>
      <c r="G25" s="167">
        <f t="shared" si="1"/>
        <v>91.87443929570135</v>
      </c>
      <c r="H25" s="167">
        <f t="shared" si="4"/>
        <v>91.87443929570135</v>
      </c>
    </row>
    <row r="26" spans="1:8" ht="18" customHeight="1" x14ac:dyDescent="0.25">
      <c r="A26" s="175"/>
      <c r="B26" s="82" t="s">
        <v>135</v>
      </c>
      <c r="C26" s="81"/>
      <c r="D26" s="81">
        <v>0</v>
      </c>
      <c r="E26" s="168">
        <v>0</v>
      </c>
      <c r="F26" s="81">
        <v>0</v>
      </c>
      <c r="G26" s="167"/>
      <c r="H26" s="167"/>
    </row>
    <row r="27" spans="1:8" ht="18" customHeight="1" x14ac:dyDescent="0.25">
      <c r="A27" s="175"/>
      <c r="B27" s="82" t="s">
        <v>137</v>
      </c>
      <c r="C27" s="81"/>
      <c r="D27" s="81">
        <v>0</v>
      </c>
      <c r="E27" s="81">
        <v>0</v>
      </c>
      <c r="F27" s="81">
        <v>0</v>
      </c>
      <c r="G27" s="167"/>
      <c r="H27" s="167"/>
    </row>
    <row r="28" spans="1:8" s="55" customFormat="1" ht="18" customHeight="1" x14ac:dyDescent="0.25">
      <c r="A28" s="174">
        <v>4</v>
      </c>
      <c r="B28" s="80" t="s">
        <v>196</v>
      </c>
      <c r="C28" s="79">
        <f>SUM(C29:C33)</f>
        <v>1400000</v>
      </c>
      <c r="D28" s="79">
        <f>SUM(D29:D33)</f>
        <v>1400000</v>
      </c>
      <c r="E28" s="79">
        <f>SUM(E29:E33)</f>
        <v>1350000</v>
      </c>
      <c r="F28" s="79">
        <f>SUM(F29:F33)</f>
        <v>1350000</v>
      </c>
      <c r="G28" s="166">
        <f t="shared" si="1"/>
        <v>96.428571428571431</v>
      </c>
      <c r="H28" s="166">
        <f t="shared" si="4"/>
        <v>96.428571428571431</v>
      </c>
    </row>
    <row r="29" spans="1:8" ht="18" customHeight="1" x14ac:dyDescent="0.25">
      <c r="A29" s="175"/>
      <c r="B29" s="82" t="s">
        <v>133</v>
      </c>
      <c r="C29" s="81">
        <v>894745</v>
      </c>
      <c r="D29" s="81">
        <v>894745</v>
      </c>
      <c r="E29" s="168">
        <v>901800</v>
      </c>
      <c r="F29" s="81">
        <v>901800</v>
      </c>
      <c r="G29" s="167">
        <f t="shared" si="1"/>
        <v>100.78849281080085</v>
      </c>
      <c r="H29" s="167">
        <f t="shared" si="4"/>
        <v>100.78849281080085</v>
      </c>
    </row>
    <row r="30" spans="1:8" ht="18" customHeight="1" x14ac:dyDescent="0.25">
      <c r="A30" s="175"/>
      <c r="B30" s="82" t="s">
        <v>134</v>
      </c>
      <c r="C30" s="81">
        <v>365000</v>
      </c>
      <c r="D30" s="81">
        <v>365000</v>
      </c>
      <c r="E30" s="168">
        <v>390000</v>
      </c>
      <c r="F30" s="81">
        <v>390000</v>
      </c>
      <c r="G30" s="167">
        <f t="shared" si="1"/>
        <v>106.84931506849315</v>
      </c>
      <c r="H30" s="167">
        <f t="shared" si="4"/>
        <v>106.84931506849315</v>
      </c>
    </row>
    <row r="31" spans="1:8" ht="18" customHeight="1" x14ac:dyDescent="0.25">
      <c r="A31" s="175"/>
      <c r="B31" s="82" t="s">
        <v>135</v>
      </c>
      <c r="C31" s="81">
        <v>3055</v>
      </c>
      <c r="D31" s="81">
        <v>3055</v>
      </c>
      <c r="E31" s="168">
        <v>3200</v>
      </c>
      <c r="F31" s="81">
        <v>3200</v>
      </c>
      <c r="G31" s="167">
        <f t="shared" si="1"/>
        <v>104.74631751227497</v>
      </c>
      <c r="H31" s="167">
        <f t="shared" si="4"/>
        <v>104.74631751227497</v>
      </c>
    </row>
    <row r="32" spans="1:8" x14ac:dyDescent="0.25">
      <c r="A32" s="175"/>
      <c r="B32" s="82" t="s">
        <v>136</v>
      </c>
      <c r="C32" s="81">
        <v>137200</v>
      </c>
      <c r="D32" s="81">
        <v>137200</v>
      </c>
      <c r="E32" s="168">
        <v>55000</v>
      </c>
      <c r="F32" s="81">
        <v>55000</v>
      </c>
      <c r="G32" s="167">
        <f t="shared" si="1"/>
        <v>40.087463556851311</v>
      </c>
      <c r="H32" s="167">
        <f t="shared" si="4"/>
        <v>40.087463556851311</v>
      </c>
    </row>
    <row r="33" spans="1:8" hidden="1" x14ac:dyDescent="0.25">
      <c r="A33" s="175"/>
      <c r="B33" s="82" t="s">
        <v>54</v>
      </c>
      <c r="C33" s="81"/>
      <c r="D33" s="81"/>
      <c r="E33" s="168">
        <v>0</v>
      </c>
      <c r="F33" s="81"/>
      <c r="G33" s="167" t="e">
        <f t="shared" si="1"/>
        <v>#DIV/0!</v>
      </c>
      <c r="H33" s="167" t="e">
        <f t="shared" si="4"/>
        <v>#DIV/0!</v>
      </c>
    </row>
    <row r="34" spans="1:8" s="55" customFormat="1" ht="18" customHeight="1" x14ac:dyDescent="0.25">
      <c r="A34" s="174">
        <v>5</v>
      </c>
      <c r="B34" s="80" t="s">
        <v>70</v>
      </c>
      <c r="C34" s="79">
        <v>344000</v>
      </c>
      <c r="D34" s="79">
        <v>344000</v>
      </c>
      <c r="E34" s="79">
        <v>320000</v>
      </c>
      <c r="F34" s="79">
        <v>320000</v>
      </c>
      <c r="G34" s="166">
        <f t="shared" si="1"/>
        <v>93.023255813953483</v>
      </c>
      <c r="H34" s="166">
        <f t="shared" si="4"/>
        <v>93.023255813953483</v>
      </c>
    </row>
    <row r="35" spans="1:8" s="55" customFormat="1" ht="14.25" x14ac:dyDescent="0.2">
      <c r="A35" s="174">
        <v>6</v>
      </c>
      <c r="B35" s="80" t="s">
        <v>180</v>
      </c>
      <c r="C35" s="79">
        <v>0</v>
      </c>
      <c r="D35" s="79">
        <v>0</v>
      </c>
      <c r="E35" s="169">
        <v>0</v>
      </c>
      <c r="F35" s="79">
        <v>0</v>
      </c>
      <c r="G35" s="166"/>
      <c r="H35" s="166"/>
    </row>
    <row r="36" spans="1:8" s="55" customFormat="1" ht="18" customHeight="1" x14ac:dyDescent="0.2">
      <c r="A36" s="174">
        <v>7</v>
      </c>
      <c r="B36" s="80" t="s">
        <v>74</v>
      </c>
      <c r="C36" s="79">
        <v>21000</v>
      </c>
      <c r="D36" s="79">
        <v>21000</v>
      </c>
      <c r="E36" s="169">
        <v>18000</v>
      </c>
      <c r="F36" s="79">
        <v>18000</v>
      </c>
      <c r="G36" s="166">
        <f t="shared" si="1"/>
        <v>85.714285714285708</v>
      </c>
      <c r="H36" s="166">
        <f t="shared" si="4"/>
        <v>85.714285714285708</v>
      </c>
    </row>
    <row r="37" spans="1:8" s="55" customFormat="1" ht="18" customHeight="1" x14ac:dyDescent="0.2">
      <c r="A37" s="174">
        <v>8</v>
      </c>
      <c r="B37" s="80" t="s">
        <v>32</v>
      </c>
      <c r="C37" s="79">
        <v>720000</v>
      </c>
      <c r="D37" s="79">
        <v>720000</v>
      </c>
      <c r="E37" s="169">
        <v>700000</v>
      </c>
      <c r="F37" s="79">
        <v>700000</v>
      </c>
      <c r="G37" s="166">
        <f t="shared" si="1"/>
        <v>97.222222222222214</v>
      </c>
      <c r="H37" s="166">
        <f t="shared" si="4"/>
        <v>97.222222222222214</v>
      </c>
    </row>
    <row r="38" spans="1:8" s="55" customFormat="1" ht="18" customHeight="1" x14ac:dyDescent="0.2">
      <c r="A38" s="174">
        <v>9</v>
      </c>
      <c r="B38" s="80" t="s">
        <v>69</v>
      </c>
      <c r="C38" s="169">
        <f t="shared" ref="C38:D38" si="5">+C39+C40</f>
        <v>420000</v>
      </c>
      <c r="D38" s="169">
        <f t="shared" si="5"/>
        <v>252000</v>
      </c>
      <c r="E38" s="169">
        <f>+E39+E40</f>
        <v>750000</v>
      </c>
      <c r="F38" s="169">
        <f>+F39+F40</f>
        <v>450000</v>
      </c>
      <c r="G38" s="166">
        <f t="shared" si="1"/>
        <v>178.57142857142858</v>
      </c>
      <c r="H38" s="166">
        <f t="shared" si="4"/>
        <v>178.57142857142858</v>
      </c>
    </row>
    <row r="39" spans="1:8" ht="18.75" customHeight="1" x14ac:dyDescent="0.25">
      <c r="A39" s="175"/>
      <c r="B39" s="82" t="s">
        <v>181</v>
      </c>
      <c r="C39" s="81">
        <v>168000</v>
      </c>
      <c r="D39" s="81"/>
      <c r="E39" s="168">
        <v>300000</v>
      </c>
      <c r="F39" s="81"/>
      <c r="G39" s="167">
        <f t="shared" si="1"/>
        <v>178.57142857142858</v>
      </c>
      <c r="H39" s="167"/>
    </row>
    <row r="40" spans="1:8" ht="19.5" customHeight="1" x14ac:dyDescent="0.25">
      <c r="A40" s="175"/>
      <c r="B40" s="82" t="s">
        <v>182</v>
      </c>
      <c r="C40" s="81">
        <v>252000</v>
      </c>
      <c r="D40" s="81">
        <v>252000</v>
      </c>
      <c r="E40" s="168">
        <v>450000</v>
      </c>
      <c r="F40" s="81">
        <v>450000</v>
      </c>
      <c r="G40" s="167">
        <f t="shared" si="1"/>
        <v>178.57142857142858</v>
      </c>
      <c r="H40" s="167">
        <f t="shared" si="4"/>
        <v>178.57142857142858</v>
      </c>
    </row>
    <row r="41" spans="1:8" s="55" customFormat="1" ht="14.25" x14ac:dyDescent="0.25">
      <c r="A41" s="174">
        <v>10</v>
      </c>
      <c r="B41" s="80" t="s">
        <v>50</v>
      </c>
      <c r="C41" s="79">
        <v>257600</v>
      </c>
      <c r="D41" s="79">
        <v>213600</v>
      </c>
      <c r="E41" s="79">
        <v>252000</v>
      </c>
      <c r="F41" s="79">
        <v>170000</v>
      </c>
      <c r="G41" s="166">
        <f t="shared" si="1"/>
        <v>97.826086956521735</v>
      </c>
      <c r="H41" s="166">
        <f t="shared" si="4"/>
        <v>79.588014981273403</v>
      </c>
    </row>
    <row r="42" spans="1:8" ht="18" customHeight="1" x14ac:dyDescent="0.25">
      <c r="A42" s="175" t="s">
        <v>141</v>
      </c>
      <c r="B42" s="82" t="s">
        <v>71</v>
      </c>
      <c r="C42" s="81">
        <v>44000</v>
      </c>
      <c r="D42" s="81"/>
      <c r="E42" s="168">
        <v>82000</v>
      </c>
      <c r="F42" s="81"/>
      <c r="G42" s="167">
        <f t="shared" si="1"/>
        <v>186.36363636363635</v>
      </c>
      <c r="H42" s="167"/>
    </row>
    <row r="43" spans="1:8" ht="18" customHeight="1" x14ac:dyDescent="0.25">
      <c r="A43" s="175" t="s">
        <v>141</v>
      </c>
      <c r="B43" s="82" t="s">
        <v>72</v>
      </c>
      <c r="C43" s="81">
        <v>90000</v>
      </c>
      <c r="D43" s="81">
        <v>90000</v>
      </c>
      <c r="E43" s="168">
        <v>115550</v>
      </c>
      <c r="F43" s="81">
        <v>115550</v>
      </c>
      <c r="G43" s="167">
        <f t="shared" si="1"/>
        <v>128.38888888888889</v>
      </c>
      <c r="H43" s="167">
        <f t="shared" si="4"/>
        <v>128.38888888888889</v>
      </c>
    </row>
    <row r="44" spans="1:8" ht="18" customHeight="1" x14ac:dyDescent="0.25">
      <c r="A44" s="175" t="s">
        <v>142</v>
      </c>
      <c r="B44" s="82" t="s">
        <v>73</v>
      </c>
      <c r="C44" s="81">
        <v>105000</v>
      </c>
      <c r="D44" s="81">
        <v>105000</v>
      </c>
      <c r="E44" s="168">
        <v>41396</v>
      </c>
      <c r="F44" s="81">
        <v>41396</v>
      </c>
      <c r="G44" s="167">
        <f t="shared" si="1"/>
        <v>39.424761904761908</v>
      </c>
      <c r="H44" s="167">
        <f t="shared" si="4"/>
        <v>39.424761904761908</v>
      </c>
    </row>
    <row r="45" spans="1:8" ht="18" customHeight="1" x14ac:dyDescent="0.25">
      <c r="A45" s="176" t="s">
        <v>142</v>
      </c>
      <c r="B45" s="82" t="s">
        <v>143</v>
      </c>
      <c r="C45" s="81">
        <v>18600</v>
      </c>
      <c r="D45" s="81">
        <v>18600</v>
      </c>
      <c r="E45" s="168">
        <v>13054</v>
      </c>
      <c r="F45" s="81">
        <v>13054</v>
      </c>
      <c r="G45" s="167">
        <f t="shared" si="1"/>
        <v>70.182795698924721</v>
      </c>
      <c r="H45" s="167">
        <f t="shared" si="4"/>
        <v>70.182795698924721</v>
      </c>
    </row>
    <row r="46" spans="1:8" s="55" customFormat="1" ht="18" customHeight="1" x14ac:dyDescent="0.2">
      <c r="A46" s="174">
        <v>11</v>
      </c>
      <c r="B46" s="80" t="s">
        <v>76</v>
      </c>
      <c r="C46" s="79">
        <v>467179.4</v>
      </c>
      <c r="D46" s="79">
        <v>467179.4</v>
      </c>
      <c r="E46" s="169">
        <v>518000</v>
      </c>
      <c r="F46" s="79">
        <v>518000</v>
      </c>
      <c r="G46" s="166">
        <f t="shared" si="1"/>
        <v>110.87817656343579</v>
      </c>
      <c r="H46" s="166">
        <f t="shared" si="4"/>
        <v>110.87817656343579</v>
      </c>
    </row>
    <row r="47" spans="1:8" s="55" customFormat="1" ht="28.5" x14ac:dyDescent="0.2">
      <c r="A47" s="174">
        <v>12</v>
      </c>
      <c r="B47" s="80" t="s">
        <v>189</v>
      </c>
      <c r="C47" s="79">
        <v>56</v>
      </c>
      <c r="D47" s="79">
        <v>56</v>
      </c>
      <c r="E47" s="169">
        <v>100</v>
      </c>
      <c r="F47" s="79">
        <v>100</v>
      </c>
      <c r="G47" s="166"/>
      <c r="H47" s="166"/>
    </row>
    <row r="48" spans="1:8" s="55" customFormat="1" ht="18" customHeight="1" x14ac:dyDescent="0.2">
      <c r="A48" s="174">
        <v>13</v>
      </c>
      <c r="B48" s="80" t="s">
        <v>51</v>
      </c>
      <c r="C48" s="79">
        <v>95108.4</v>
      </c>
      <c r="D48" s="79">
        <v>95108.4</v>
      </c>
      <c r="E48" s="169">
        <v>45000</v>
      </c>
      <c r="F48" s="79">
        <v>45000</v>
      </c>
      <c r="G48" s="166">
        <f t="shared" si="1"/>
        <v>47.314432794579666</v>
      </c>
      <c r="H48" s="166">
        <f t="shared" si="4"/>
        <v>47.314432794579666</v>
      </c>
    </row>
    <row r="49" spans="1:8" s="55" customFormat="1" ht="30" customHeight="1" x14ac:dyDescent="0.25">
      <c r="A49" s="174">
        <v>14</v>
      </c>
      <c r="B49" s="80" t="s">
        <v>210</v>
      </c>
      <c r="C49" s="79">
        <v>6000</v>
      </c>
      <c r="D49" s="79">
        <v>6000</v>
      </c>
      <c r="E49" s="79">
        <v>5900</v>
      </c>
      <c r="F49" s="79">
        <v>5900</v>
      </c>
      <c r="G49" s="166">
        <f t="shared" si="1"/>
        <v>98.333333333333329</v>
      </c>
      <c r="H49" s="166">
        <f t="shared" si="4"/>
        <v>98.333333333333329</v>
      </c>
    </row>
    <row r="50" spans="1:8" s="55" customFormat="1" ht="18" customHeight="1" x14ac:dyDescent="0.25">
      <c r="A50" s="174">
        <v>15</v>
      </c>
      <c r="B50" s="80" t="s">
        <v>53</v>
      </c>
      <c r="C50" s="79">
        <v>480000</v>
      </c>
      <c r="D50" s="79">
        <v>315000</v>
      </c>
      <c r="E50" s="79">
        <v>300000</v>
      </c>
      <c r="F50" s="79">
        <v>190000</v>
      </c>
      <c r="G50" s="166">
        <f t="shared" si="1"/>
        <v>62.5</v>
      </c>
      <c r="H50" s="166">
        <f t="shared" si="4"/>
        <v>60.317460317460316</v>
      </c>
    </row>
    <row r="51" spans="1:8" s="55" customFormat="1" ht="21" customHeight="1" x14ac:dyDescent="0.25">
      <c r="A51" s="174">
        <v>16</v>
      </c>
      <c r="B51" s="80" t="s">
        <v>52</v>
      </c>
      <c r="C51" s="79">
        <v>97617</v>
      </c>
      <c r="D51" s="79">
        <v>97617</v>
      </c>
      <c r="E51" s="79">
        <v>10000</v>
      </c>
      <c r="F51" s="79">
        <v>10000</v>
      </c>
      <c r="G51" s="166">
        <f t="shared" si="1"/>
        <v>10.244117315631499</v>
      </c>
      <c r="H51" s="166">
        <f t="shared" si="4"/>
        <v>10.244117315631499</v>
      </c>
    </row>
    <row r="52" spans="1:8" s="55" customFormat="1" ht="18" customHeight="1" x14ac:dyDescent="0.25">
      <c r="A52" s="174">
        <v>17</v>
      </c>
      <c r="B52" s="80" t="s">
        <v>138</v>
      </c>
      <c r="C52" s="79">
        <v>155439</v>
      </c>
      <c r="D52" s="79">
        <v>155439</v>
      </c>
      <c r="E52" s="79">
        <v>102000</v>
      </c>
      <c r="F52" s="79">
        <v>102000</v>
      </c>
      <c r="G52" s="166">
        <f t="shared" si="1"/>
        <v>65.62059714743404</v>
      </c>
      <c r="H52" s="166">
        <f t="shared" si="4"/>
        <v>65.62059714743404</v>
      </c>
    </row>
    <row r="53" spans="1:8" s="55" customFormat="1" ht="18" customHeight="1" x14ac:dyDescent="0.25">
      <c r="A53" s="174">
        <v>18</v>
      </c>
      <c r="B53" s="80" t="s">
        <v>75</v>
      </c>
      <c r="C53" s="79">
        <v>1968000</v>
      </c>
      <c r="D53" s="79">
        <v>1968000</v>
      </c>
      <c r="E53" s="79">
        <v>2100000</v>
      </c>
      <c r="F53" s="79">
        <v>2100000</v>
      </c>
      <c r="G53" s="166">
        <f t="shared" si="1"/>
        <v>106.70731707317074</v>
      </c>
      <c r="H53" s="166">
        <f t="shared" si="4"/>
        <v>106.70731707317074</v>
      </c>
    </row>
    <row r="54" spans="1:8" s="55" customFormat="1" ht="14.25" x14ac:dyDescent="0.2">
      <c r="A54" s="177" t="s">
        <v>8</v>
      </c>
      <c r="B54" s="178" t="s">
        <v>217</v>
      </c>
      <c r="C54" s="79">
        <v>0</v>
      </c>
      <c r="D54" s="79">
        <f t="shared" ref="D54" si="6">C54</f>
        <v>0</v>
      </c>
      <c r="E54" s="169">
        <v>0</v>
      </c>
      <c r="F54" s="79">
        <f t="shared" ref="F54:F55" si="7">+E54</f>
        <v>0</v>
      </c>
      <c r="G54" s="178"/>
      <c r="H54" s="178"/>
    </row>
    <row r="55" spans="1:8" s="55" customFormat="1" ht="14.25" x14ac:dyDescent="0.2">
      <c r="A55" s="179" t="s">
        <v>9</v>
      </c>
      <c r="B55" s="180" t="s">
        <v>218</v>
      </c>
      <c r="C55" s="83">
        <v>0</v>
      </c>
      <c r="D55" s="83">
        <v>0</v>
      </c>
      <c r="E55" s="170">
        <v>0</v>
      </c>
      <c r="F55" s="83">
        <f t="shared" si="7"/>
        <v>0</v>
      </c>
      <c r="G55" s="180"/>
      <c r="H55" s="180"/>
    </row>
  </sheetData>
  <mergeCells count="10">
    <mergeCell ref="G1:H1"/>
    <mergeCell ref="F2:H2"/>
    <mergeCell ref="A3:H3"/>
    <mergeCell ref="A6:A7"/>
    <mergeCell ref="B6:B7"/>
    <mergeCell ref="C6:D6"/>
    <mergeCell ref="E6:F6"/>
    <mergeCell ref="G6:H6"/>
    <mergeCell ref="A4:H4"/>
    <mergeCell ref="G5:H5"/>
  </mergeCells>
  <printOptions horizontalCentered="1"/>
  <pageMargins left="0.32" right="0.2" top="0.2" bottom="0.17" header="0.2" footer="0.3"/>
  <pageSetup paperSize="9" scale="80"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37"/>
  <sheetViews>
    <sheetView workbookViewId="0">
      <pane xSplit="2" ySplit="9" topLeftCell="C10" activePane="bottomRight" state="frozen"/>
      <selection pane="topRight" activeCell="C1" sqref="C1"/>
      <selection pane="bottomLeft" activeCell="A10" sqref="A10"/>
      <selection pane="bottomRight" activeCell="E34" sqref="E34"/>
    </sheetView>
  </sheetViews>
  <sheetFormatPr defaultRowHeight="15" x14ac:dyDescent="0.25"/>
  <cols>
    <col min="1" max="1" width="6.28515625" style="65" customWidth="1"/>
    <col min="2" max="2" width="56.7109375" style="65" bestFit="1" customWidth="1"/>
    <col min="3" max="3" width="12.85546875" style="65" customWidth="1"/>
    <col min="4" max="4" width="12.42578125" style="65" customWidth="1"/>
    <col min="5" max="5" width="14.7109375" style="65" customWidth="1"/>
    <col min="6" max="16384" width="9.140625" style="65"/>
  </cols>
  <sheetData>
    <row r="1" spans="1:5" ht="13.9" customHeight="1" x14ac:dyDescent="0.25">
      <c r="C1" s="64"/>
      <c r="D1" s="248" t="s">
        <v>220</v>
      </c>
      <c r="E1" s="248"/>
    </row>
    <row r="2" spans="1:5" ht="15" customHeight="1" x14ac:dyDescent="0.25">
      <c r="C2" s="265"/>
      <c r="D2" s="265"/>
      <c r="E2" s="265"/>
    </row>
    <row r="3" spans="1:5" ht="43.5" customHeight="1" x14ac:dyDescent="0.25">
      <c r="A3" s="264" t="s">
        <v>331</v>
      </c>
      <c r="B3" s="264"/>
      <c r="C3" s="264"/>
      <c r="D3" s="264"/>
      <c r="E3" s="264"/>
    </row>
    <row r="4" spans="1:5" ht="11.25" customHeight="1" x14ac:dyDescent="0.25">
      <c r="A4" s="264"/>
      <c r="B4" s="264"/>
      <c r="C4" s="264"/>
      <c r="D4" s="264"/>
      <c r="E4" s="264"/>
    </row>
    <row r="5" spans="1:5" ht="15.75" x14ac:dyDescent="0.25">
      <c r="E5" s="85" t="s">
        <v>5</v>
      </c>
    </row>
    <row r="6" spans="1:5" ht="15.75" x14ac:dyDescent="0.25">
      <c r="A6" s="256" t="s">
        <v>0</v>
      </c>
      <c r="B6" s="256" t="s">
        <v>1</v>
      </c>
      <c r="C6" s="256" t="s">
        <v>79</v>
      </c>
      <c r="D6" s="256" t="s">
        <v>107</v>
      </c>
      <c r="E6" s="256"/>
    </row>
    <row r="7" spans="1:5" ht="57" customHeight="1" x14ac:dyDescent="0.25">
      <c r="A7" s="256"/>
      <c r="B7" s="256"/>
      <c r="C7" s="256"/>
      <c r="D7" s="66" t="s">
        <v>123</v>
      </c>
      <c r="E7" s="66" t="s">
        <v>145</v>
      </c>
    </row>
    <row r="8" spans="1:5" ht="15.75" x14ac:dyDescent="0.25">
      <c r="A8" s="66" t="s">
        <v>2</v>
      </c>
      <c r="B8" s="66" t="s">
        <v>3</v>
      </c>
      <c r="C8" s="66" t="s">
        <v>80</v>
      </c>
      <c r="D8" s="66">
        <v>2</v>
      </c>
      <c r="E8" s="66">
        <v>3</v>
      </c>
    </row>
    <row r="9" spans="1:5" ht="19.5" customHeight="1" x14ac:dyDescent="0.25">
      <c r="A9" s="68"/>
      <c r="B9" s="68" t="s">
        <v>246</v>
      </c>
      <c r="C9" s="45">
        <f>+D9+E9</f>
        <v>23427481</v>
      </c>
      <c r="D9" s="45">
        <f>+D10+D30+D35</f>
        <v>12724950</v>
      </c>
      <c r="E9" s="45">
        <f>+E10+E30+E35</f>
        <v>10702531</v>
      </c>
    </row>
    <row r="10" spans="1:5" ht="18" customHeight="1" x14ac:dyDescent="0.25">
      <c r="A10" s="70" t="s">
        <v>2</v>
      </c>
      <c r="B10" s="16" t="s">
        <v>55</v>
      </c>
      <c r="C10" s="49">
        <f>+D10+E10</f>
        <v>18313317</v>
      </c>
      <c r="D10" s="49">
        <f>+D11+D22+D27+D28+D29+D26</f>
        <v>8027531</v>
      </c>
      <c r="E10" s="49">
        <f>+E11+E22+E27+E28+E29+E26</f>
        <v>10285786</v>
      </c>
    </row>
    <row r="11" spans="1:5" ht="18" customHeight="1" x14ac:dyDescent="0.25">
      <c r="A11" s="70" t="s">
        <v>11</v>
      </c>
      <c r="B11" s="16" t="s">
        <v>129</v>
      </c>
      <c r="C11" s="49">
        <f>+D11+E11</f>
        <v>4163320</v>
      </c>
      <c r="D11" s="49">
        <f>+D12+D20+D21</f>
        <v>3420086</v>
      </c>
      <c r="E11" s="49">
        <f>+E12+E20+E21</f>
        <v>743234</v>
      </c>
    </row>
    <row r="12" spans="1:5" ht="15.75" x14ac:dyDescent="0.25">
      <c r="A12" s="71">
        <v>1</v>
      </c>
      <c r="B12" s="36" t="s">
        <v>56</v>
      </c>
      <c r="C12" s="53">
        <f t="shared" ref="C12:C35" si="0">+D12+E12</f>
        <v>4034220</v>
      </c>
      <c r="D12" s="53">
        <v>3290986</v>
      </c>
      <c r="E12" s="53">
        <v>743234</v>
      </c>
    </row>
    <row r="13" spans="1:5" ht="15.75" x14ac:dyDescent="0.25">
      <c r="A13" s="71"/>
      <c r="B13" s="86" t="s">
        <v>57</v>
      </c>
      <c r="C13" s="58">
        <f t="shared" si="0"/>
        <v>0</v>
      </c>
      <c r="D13" s="58"/>
      <c r="E13" s="58"/>
    </row>
    <row r="14" spans="1:5" ht="15.75" x14ac:dyDescent="0.25">
      <c r="A14" s="71" t="s">
        <v>4</v>
      </c>
      <c r="B14" s="86" t="s">
        <v>58</v>
      </c>
      <c r="C14" s="58">
        <f t="shared" si="0"/>
        <v>0</v>
      </c>
      <c r="D14" s="58">
        <v>0</v>
      </c>
      <c r="E14" s="58">
        <v>0</v>
      </c>
    </row>
    <row r="15" spans="1:5" ht="15.75" x14ac:dyDescent="0.25">
      <c r="A15" s="71" t="s">
        <v>4</v>
      </c>
      <c r="B15" s="86" t="s">
        <v>98</v>
      </c>
      <c r="C15" s="58">
        <f t="shared" si="0"/>
        <v>0</v>
      </c>
      <c r="D15" s="58">
        <v>0</v>
      </c>
      <c r="E15" s="58">
        <v>0</v>
      </c>
    </row>
    <row r="16" spans="1:5" ht="18" customHeight="1" x14ac:dyDescent="0.25">
      <c r="A16" s="71"/>
      <c r="B16" s="86" t="s">
        <v>131</v>
      </c>
      <c r="C16" s="58"/>
      <c r="D16" s="58"/>
      <c r="E16" s="58"/>
    </row>
    <row r="17" spans="1:8" ht="18" customHeight="1" x14ac:dyDescent="0.25">
      <c r="A17" s="71" t="s">
        <v>4</v>
      </c>
      <c r="B17" s="86" t="s">
        <v>60</v>
      </c>
      <c r="C17" s="58">
        <f t="shared" si="0"/>
        <v>518000</v>
      </c>
      <c r="D17" s="58">
        <v>197500</v>
      </c>
      <c r="E17" s="58">
        <v>320500</v>
      </c>
    </row>
    <row r="18" spans="1:8" ht="18" customHeight="1" x14ac:dyDescent="0.25">
      <c r="A18" s="71" t="s">
        <v>4</v>
      </c>
      <c r="B18" s="86" t="s">
        <v>81</v>
      </c>
      <c r="C18" s="58">
        <f t="shared" si="0"/>
        <v>2100000</v>
      </c>
      <c r="D18" s="58">
        <v>2100000</v>
      </c>
      <c r="E18" s="58"/>
    </row>
    <row r="19" spans="1:8" ht="18" customHeight="1" x14ac:dyDescent="0.25">
      <c r="A19" s="71"/>
      <c r="B19" s="86" t="s">
        <v>302</v>
      </c>
      <c r="C19" s="58">
        <f t="shared" si="0"/>
        <v>121000</v>
      </c>
      <c r="D19" s="58">
        <v>121000</v>
      </c>
      <c r="E19" s="58"/>
    </row>
    <row r="20" spans="1:8" ht="66.75" customHeight="1" x14ac:dyDescent="0.25">
      <c r="A20" s="71">
        <v>2</v>
      </c>
      <c r="B20" s="36" t="s">
        <v>61</v>
      </c>
      <c r="C20" s="53">
        <f t="shared" si="0"/>
        <v>0</v>
      </c>
      <c r="D20" s="53">
        <v>0</v>
      </c>
      <c r="E20" s="53">
        <v>0</v>
      </c>
    </row>
    <row r="21" spans="1:8" ht="15.75" x14ac:dyDescent="0.25">
      <c r="A21" s="71">
        <v>3</v>
      </c>
      <c r="B21" s="118" t="s">
        <v>253</v>
      </c>
      <c r="C21" s="53">
        <f t="shared" si="0"/>
        <v>129100</v>
      </c>
      <c r="D21" s="53">
        <v>129100</v>
      </c>
      <c r="E21" s="53">
        <v>0</v>
      </c>
    </row>
    <row r="22" spans="1:8" ht="18" customHeight="1" x14ac:dyDescent="0.25">
      <c r="A22" s="70" t="s">
        <v>7</v>
      </c>
      <c r="B22" s="16" t="s">
        <v>14</v>
      </c>
      <c r="C22" s="49">
        <f t="shared" si="0"/>
        <v>13732327</v>
      </c>
      <c r="D22" s="49">
        <v>4400175</v>
      </c>
      <c r="E22" s="49">
        <v>9332152</v>
      </c>
      <c r="H22" s="67"/>
    </row>
    <row r="23" spans="1:8" ht="18" customHeight="1" x14ac:dyDescent="0.25">
      <c r="A23" s="71"/>
      <c r="B23" s="86" t="s">
        <v>20</v>
      </c>
      <c r="C23" s="58"/>
      <c r="D23" s="58"/>
      <c r="E23" s="58"/>
    </row>
    <row r="24" spans="1:8" ht="18" customHeight="1" x14ac:dyDescent="0.25">
      <c r="A24" s="71">
        <v>1</v>
      </c>
      <c r="B24" s="86" t="s">
        <v>58</v>
      </c>
      <c r="C24" s="58">
        <f>+D24+E24</f>
        <v>6352610</v>
      </c>
      <c r="D24" s="58">
        <v>1149683</v>
      </c>
      <c r="E24" s="58">
        <v>5202927</v>
      </c>
    </row>
    <row r="25" spans="1:8" ht="18" customHeight="1" x14ac:dyDescent="0.25">
      <c r="A25" s="71">
        <v>2</v>
      </c>
      <c r="B25" s="86" t="s">
        <v>98</v>
      </c>
      <c r="C25" s="58">
        <f t="shared" si="0"/>
        <v>43030</v>
      </c>
      <c r="D25" s="58">
        <v>43030</v>
      </c>
      <c r="E25" s="58">
        <v>0</v>
      </c>
    </row>
    <row r="26" spans="1:8" s="84" customFormat="1" ht="18" customHeight="1" x14ac:dyDescent="0.25">
      <c r="A26" s="70" t="s">
        <v>8</v>
      </c>
      <c r="B26" s="16" t="s">
        <v>256</v>
      </c>
      <c r="C26" s="49">
        <f t="shared" si="0"/>
        <v>8500</v>
      </c>
      <c r="D26" s="49">
        <v>8500</v>
      </c>
      <c r="E26" s="49"/>
    </row>
    <row r="27" spans="1:8" ht="18" customHeight="1" x14ac:dyDescent="0.25">
      <c r="A27" s="70" t="s">
        <v>9</v>
      </c>
      <c r="B27" s="16" t="s">
        <v>125</v>
      </c>
      <c r="C27" s="49">
        <f t="shared" si="0"/>
        <v>1170</v>
      </c>
      <c r="D27" s="49">
        <v>1170</v>
      </c>
      <c r="E27" s="49"/>
    </row>
    <row r="28" spans="1:8" ht="15.75" x14ac:dyDescent="0.25">
      <c r="A28" s="70" t="s">
        <v>17</v>
      </c>
      <c r="B28" s="16" t="s">
        <v>26</v>
      </c>
      <c r="C28" s="49">
        <f t="shared" si="0"/>
        <v>408000</v>
      </c>
      <c r="D28" s="49">
        <v>197600</v>
      </c>
      <c r="E28" s="49">
        <v>210400</v>
      </c>
    </row>
    <row r="29" spans="1:8" ht="15.75" x14ac:dyDescent="0.25">
      <c r="A29" s="70" t="s">
        <v>62</v>
      </c>
      <c r="B29" s="16" t="s">
        <v>15</v>
      </c>
      <c r="C29" s="49">
        <f t="shared" si="0"/>
        <v>0</v>
      </c>
      <c r="D29" s="49">
        <v>0</v>
      </c>
      <c r="E29" s="49">
        <v>0</v>
      </c>
    </row>
    <row r="30" spans="1:8" ht="18" customHeight="1" x14ac:dyDescent="0.25">
      <c r="A30" s="70" t="s">
        <v>3</v>
      </c>
      <c r="B30" s="16" t="s">
        <v>63</v>
      </c>
      <c r="C30" s="49">
        <f t="shared" si="0"/>
        <v>5114164</v>
      </c>
      <c r="D30" s="49">
        <f>+D31+D32</f>
        <v>4697419</v>
      </c>
      <c r="E30" s="49">
        <f>+E31+E32</f>
        <v>416745</v>
      </c>
    </row>
    <row r="31" spans="1:8" ht="18" customHeight="1" x14ac:dyDescent="0.25">
      <c r="A31" s="70" t="s">
        <v>11</v>
      </c>
      <c r="B31" s="16" t="s">
        <v>27</v>
      </c>
      <c r="C31" s="49">
        <f t="shared" si="0"/>
        <v>352107</v>
      </c>
      <c r="D31" s="49">
        <v>352107</v>
      </c>
      <c r="E31" s="49">
        <v>0</v>
      </c>
    </row>
    <row r="32" spans="1:8" ht="18" customHeight="1" x14ac:dyDescent="0.25">
      <c r="A32" s="70" t="s">
        <v>7</v>
      </c>
      <c r="B32" s="16" t="s">
        <v>99</v>
      </c>
      <c r="C32" s="49">
        <f>+D32+E32</f>
        <v>4762057</v>
      </c>
      <c r="D32" s="49">
        <f>SUM(D33:D34)</f>
        <v>4345312</v>
      </c>
      <c r="E32" s="49">
        <f>SUM(E33:E34)</f>
        <v>416745</v>
      </c>
      <c r="G32" s="67"/>
    </row>
    <row r="33" spans="1:5" ht="18" customHeight="1" x14ac:dyDescent="0.25">
      <c r="A33" s="72">
        <v>1</v>
      </c>
      <c r="B33" s="89" t="s">
        <v>190</v>
      </c>
      <c r="C33" s="73">
        <f>+D33+E33</f>
        <v>1711</v>
      </c>
      <c r="D33" s="90">
        <v>1711</v>
      </c>
      <c r="E33" s="88">
        <v>0</v>
      </c>
    </row>
    <row r="34" spans="1:5" ht="18" customHeight="1" x14ac:dyDescent="0.25">
      <c r="A34" s="71">
        <v>2</v>
      </c>
      <c r="B34" s="36" t="s">
        <v>187</v>
      </c>
      <c r="C34" s="53">
        <f t="shared" ref="C34" si="1">+D34+E34</f>
        <v>4760346</v>
      </c>
      <c r="D34" s="87">
        <v>4343601</v>
      </c>
      <c r="E34" s="87">
        <v>416745</v>
      </c>
    </row>
    <row r="35" spans="1:5" ht="18" customHeight="1" x14ac:dyDescent="0.25">
      <c r="A35" s="74" t="s">
        <v>10</v>
      </c>
      <c r="B35" s="75" t="s">
        <v>77</v>
      </c>
      <c r="C35" s="76">
        <f t="shared" si="0"/>
        <v>0</v>
      </c>
      <c r="D35" s="76">
        <v>0</v>
      </c>
      <c r="E35" s="76">
        <v>0</v>
      </c>
    </row>
    <row r="36" spans="1:5" ht="72.75" customHeight="1" x14ac:dyDescent="0.25">
      <c r="A36" s="254"/>
      <c r="B36" s="254"/>
      <c r="C36" s="254"/>
      <c r="D36" s="254"/>
      <c r="E36" s="254"/>
    </row>
    <row r="37" spans="1:5" ht="45" customHeight="1" x14ac:dyDescent="0.25">
      <c r="A37" s="254"/>
      <c r="B37" s="254"/>
      <c r="C37" s="254"/>
      <c r="D37" s="254"/>
      <c r="E37" s="254"/>
    </row>
  </sheetData>
  <mergeCells count="10">
    <mergeCell ref="D1:E1"/>
    <mergeCell ref="A3:E3"/>
    <mergeCell ref="C2:E2"/>
    <mergeCell ref="A4:E4"/>
    <mergeCell ref="A36:E36"/>
    <mergeCell ref="A37:E37"/>
    <mergeCell ref="A6:A7"/>
    <mergeCell ref="B6:B7"/>
    <mergeCell ref="C6:C7"/>
    <mergeCell ref="D6:E6"/>
  </mergeCells>
  <pageMargins left="0.48" right="0.17" top="0.34" bottom="0.17" header="0.17" footer="0.17"/>
  <pageSetup paperSize="9" scale="90"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49"/>
  <sheetViews>
    <sheetView workbookViewId="0">
      <pane xSplit="2" ySplit="7" topLeftCell="C8" activePane="bottomRight" state="frozen"/>
      <selection pane="topRight" activeCell="C1" sqref="C1"/>
      <selection pane="bottomLeft" activeCell="A8" sqref="A8"/>
      <selection pane="bottomRight" activeCell="C45" sqref="C45"/>
    </sheetView>
  </sheetViews>
  <sheetFormatPr defaultRowHeight="15" x14ac:dyDescent="0.25"/>
  <cols>
    <col min="1" max="1" width="5.42578125" style="1" customWidth="1"/>
    <col min="2" max="2" width="65.7109375" style="1" customWidth="1"/>
    <col min="3" max="3" width="18" style="1" customWidth="1"/>
    <col min="4" max="16384" width="9.140625" style="1"/>
  </cols>
  <sheetData>
    <row r="1" spans="1:6" x14ac:dyDescent="0.25">
      <c r="B1" s="106"/>
      <c r="C1" s="107" t="s">
        <v>221</v>
      </c>
      <c r="D1" s="108"/>
    </row>
    <row r="2" spans="1:6" ht="11.25" customHeight="1" x14ac:dyDescent="0.25">
      <c r="B2" s="266"/>
      <c r="C2" s="266"/>
      <c r="D2" s="109"/>
    </row>
    <row r="3" spans="1:6" ht="26.25" customHeight="1" x14ac:dyDescent="0.25">
      <c r="A3" s="269" t="s">
        <v>332</v>
      </c>
      <c r="B3" s="269"/>
      <c r="C3" s="269"/>
    </row>
    <row r="4" spans="1:6" ht="15.75" x14ac:dyDescent="0.25">
      <c r="A4" s="267"/>
      <c r="B4" s="267"/>
      <c r="C4" s="267"/>
    </row>
    <row r="5" spans="1:6" ht="15.75" x14ac:dyDescent="0.25">
      <c r="C5" s="110" t="s">
        <v>5</v>
      </c>
    </row>
    <row r="6" spans="1:6" ht="35.25" customHeight="1" x14ac:dyDescent="0.25">
      <c r="A6" s="111" t="s">
        <v>0</v>
      </c>
      <c r="B6" s="111" t="s">
        <v>1</v>
      </c>
      <c r="C6" s="111" t="s">
        <v>100</v>
      </c>
    </row>
    <row r="7" spans="1:6" ht="22.5" customHeight="1" x14ac:dyDescent="0.25">
      <c r="A7" s="112"/>
      <c r="B7" s="112" t="s">
        <v>254</v>
      </c>
      <c r="C7" s="113">
        <f>+C8+C9+C46</f>
        <v>14035762</v>
      </c>
    </row>
    <row r="8" spans="1:6" ht="20.100000000000001" customHeight="1" x14ac:dyDescent="0.25">
      <c r="A8" s="114" t="s">
        <v>2</v>
      </c>
      <c r="B8" s="27" t="s">
        <v>198</v>
      </c>
      <c r="C8" s="115">
        <v>6008231</v>
      </c>
    </row>
    <row r="9" spans="1:6" ht="20.100000000000001" customHeight="1" x14ac:dyDescent="0.25">
      <c r="A9" s="114" t="s">
        <v>3</v>
      </c>
      <c r="B9" s="27" t="s">
        <v>146</v>
      </c>
      <c r="C9" s="115">
        <f>+C10+C27+C43+C44+C42+C45</f>
        <v>8027531</v>
      </c>
      <c r="F9" s="116"/>
    </row>
    <row r="10" spans="1:6" ht="20.100000000000001" customHeight="1" x14ac:dyDescent="0.25">
      <c r="A10" s="114" t="s">
        <v>11</v>
      </c>
      <c r="B10" s="27" t="s">
        <v>129</v>
      </c>
      <c r="C10" s="115">
        <f>C11+C25+C26</f>
        <v>3420086</v>
      </c>
    </row>
    <row r="11" spans="1:6" ht="23.25" customHeight="1" x14ac:dyDescent="0.25">
      <c r="A11" s="117">
        <v>1</v>
      </c>
      <c r="B11" s="118" t="s">
        <v>147</v>
      </c>
      <c r="C11" s="119">
        <v>3290986</v>
      </c>
    </row>
    <row r="12" spans="1:6" ht="20.100000000000001" hidden="1" customHeight="1" x14ac:dyDescent="0.25">
      <c r="A12" s="117" t="s">
        <v>4</v>
      </c>
      <c r="B12" s="118" t="s">
        <v>58</v>
      </c>
      <c r="C12" s="119"/>
    </row>
    <row r="13" spans="1:6" ht="20.100000000000001" hidden="1" customHeight="1" x14ac:dyDescent="0.25">
      <c r="A13" s="117" t="s">
        <v>4</v>
      </c>
      <c r="B13" s="118" t="s">
        <v>59</v>
      </c>
      <c r="C13" s="119"/>
    </row>
    <row r="14" spans="1:6" ht="20.100000000000001" hidden="1" customHeight="1" x14ac:dyDescent="0.25">
      <c r="A14" s="117" t="s">
        <v>4</v>
      </c>
      <c r="B14" s="118" t="s">
        <v>82</v>
      </c>
      <c r="C14" s="119"/>
    </row>
    <row r="15" spans="1:6" ht="20.100000000000001" hidden="1" customHeight="1" x14ac:dyDescent="0.25">
      <c r="A15" s="117" t="s">
        <v>4</v>
      </c>
      <c r="B15" s="118" t="s">
        <v>83</v>
      </c>
      <c r="C15" s="119"/>
    </row>
    <row r="16" spans="1:6" ht="20.100000000000001" hidden="1" customHeight="1" x14ac:dyDescent="0.25">
      <c r="A16" s="117" t="s">
        <v>4</v>
      </c>
      <c r="B16" s="118" t="s">
        <v>84</v>
      </c>
      <c r="C16" s="119"/>
    </row>
    <row r="17" spans="1:3" ht="20.100000000000001" hidden="1" customHeight="1" x14ac:dyDescent="0.25">
      <c r="A17" s="117" t="s">
        <v>4</v>
      </c>
      <c r="B17" s="118" t="s">
        <v>85</v>
      </c>
      <c r="C17" s="119"/>
    </row>
    <row r="18" spans="1:3" ht="20.100000000000001" hidden="1" customHeight="1" x14ac:dyDescent="0.25">
      <c r="A18" s="117" t="s">
        <v>4</v>
      </c>
      <c r="B18" s="118" t="s">
        <v>86</v>
      </c>
      <c r="C18" s="119"/>
    </row>
    <row r="19" spans="1:3" ht="20.100000000000001" hidden="1" customHeight="1" x14ac:dyDescent="0.25">
      <c r="A19" s="117" t="s">
        <v>4</v>
      </c>
      <c r="B19" s="118" t="s">
        <v>87</v>
      </c>
      <c r="C19" s="119"/>
    </row>
    <row r="20" spans="1:3" ht="20.100000000000001" hidden="1" customHeight="1" x14ac:dyDescent="0.25">
      <c r="A20" s="117" t="s">
        <v>4</v>
      </c>
      <c r="B20" s="118" t="s">
        <v>88</v>
      </c>
      <c r="C20" s="119"/>
    </row>
    <row r="21" spans="1:3" ht="20.100000000000001" hidden="1" customHeight="1" x14ac:dyDescent="0.25">
      <c r="A21" s="117" t="s">
        <v>4</v>
      </c>
      <c r="B21" s="118" t="s">
        <v>89</v>
      </c>
      <c r="C21" s="119"/>
    </row>
    <row r="22" spans="1:3" ht="20.100000000000001" hidden="1" customHeight="1" x14ac:dyDescent="0.25">
      <c r="A22" s="117" t="s">
        <v>4</v>
      </c>
      <c r="B22" s="118" t="s">
        <v>101</v>
      </c>
      <c r="C22" s="119"/>
    </row>
    <row r="23" spans="1:3" ht="20.100000000000001" hidden="1" customHeight="1" x14ac:dyDescent="0.25">
      <c r="A23" s="117" t="s">
        <v>4</v>
      </c>
      <c r="B23" s="118" t="s">
        <v>91</v>
      </c>
      <c r="C23" s="119"/>
    </row>
    <row r="24" spans="1:3" ht="20.100000000000001" hidden="1" customHeight="1" x14ac:dyDescent="0.25">
      <c r="A24" s="117" t="s">
        <v>4</v>
      </c>
      <c r="B24" s="118" t="s">
        <v>92</v>
      </c>
      <c r="C24" s="119"/>
    </row>
    <row r="25" spans="1:3" ht="37.5" customHeight="1" x14ac:dyDescent="0.25">
      <c r="A25" s="117">
        <v>2</v>
      </c>
      <c r="B25" s="118" t="s">
        <v>102</v>
      </c>
      <c r="C25" s="119">
        <v>0</v>
      </c>
    </row>
    <row r="26" spans="1:3" ht="15.75" x14ac:dyDescent="0.25">
      <c r="A26" s="117">
        <v>3</v>
      </c>
      <c r="B26" s="118" t="s">
        <v>253</v>
      </c>
      <c r="C26" s="119">
        <v>129100</v>
      </c>
    </row>
    <row r="27" spans="1:3" ht="20.100000000000001" customHeight="1" x14ac:dyDescent="0.25">
      <c r="A27" s="114" t="s">
        <v>7</v>
      </c>
      <c r="B27" s="27" t="s">
        <v>14</v>
      </c>
      <c r="C27" s="115">
        <f>SUM(C28:C41)</f>
        <v>4400175</v>
      </c>
    </row>
    <row r="28" spans="1:3" ht="20.100000000000001" customHeight="1" x14ac:dyDescent="0.25">
      <c r="A28" s="117">
        <v>1</v>
      </c>
      <c r="B28" s="118" t="s">
        <v>58</v>
      </c>
      <c r="C28" s="119">
        <v>1149683</v>
      </c>
    </row>
    <row r="29" spans="1:3" ht="20.100000000000001" customHeight="1" x14ac:dyDescent="0.25">
      <c r="A29" s="117">
        <v>2</v>
      </c>
      <c r="B29" s="118" t="s">
        <v>103</v>
      </c>
      <c r="C29" s="119">
        <v>43030</v>
      </c>
    </row>
    <row r="30" spans="1:3" ht="20.100000000000001" customHeight="1" x14ac:dyDescent="0.25">
      <c r="A30" s="117">
        <v>3</v>
      </c>
      <c r="B30" s="118" t="s">
        <v>82</v>
      </c>
      <c r="C30" s="119">
        <v>140000</v>
      </c>
    </row>
    <row r="31" spans="1:3" ht="20.100000000000001" customHeight="1" x14ac:dyDescent="0.25">
      <c r="A31" s="117">
        <v>4</v>
      </c>
      <c r="B31" s="118" t="s">
        <v>83</v>
      </c>
      <c r="C31" s="119">
        <v>36226</v>
      </c>
    </row>
    <row r="32" spans="1:3" ht="20.100000000000001" customHeight="1" x14ac:dyDescent="0.25">
      <c r="A32" s="117">
        <v>5</v>
      </c>
      <c r="B32" s="118" t="s">
        <v>84</v>
      </c>
      <c r="C32" s="119">
        <v>1132681</v>
      </c>
    </row>
    <row r="33" spans="1:3" ht="20.100000000000001" customHeight="1" x14ac:dyDescent="0.25">
      <c r="A33" s="117">
        <v>6</v>
      </c>
      <c r="B33" s="118" t="s">
        <v>85</v>
      </c>
      <c r="C33" s="119">
        <v>107358</v>
      </c>
    </row>
    <row r="34" spans="1:3" ht="20.100000000000001" customHeight="1" x14ac:dyDescent="0.25">
      <c r="A34" s="117">
        <v>7</v>
      </c>
      <c r="B34" s="118" t="s">
        <v>86</v>
      </c>
      <c r="C34" s="119">
        <v>14660</v>
      </c>
    </row>
    <row r="35" spans="1:3" ht="20.100000000000001" customHeight="1" x14ac:dyDescent="0.25">
      <c r="A35" s="117">
        <v>8</v>
      </c>
      <c r="B35" s="118" t="s">
        <v>87</v>
      </c>
      <c r="C35" s="119">
        <v>119766</v>
      </c>
    </row>
    <row r="36" spans="1:3" ht="20.100000000000001" customHeight="1" x14ac:dyDescent="0.25">
      <c r="A36" s="117">
        <v>9</v>
      </c>
      <c r="B36" s="118" t="s">
        <v>88</v>
      </c>
      <c r="C36" s="119">
        <v>19233</v>
      </c>
    </row>
    <row r="37" spans="1:3" ht="20.100000000000001" customHeight="1" x14ac:dyDescent="0.25">
      <c r="A37" s="117">
        <v>10</v>
      </c>
      <c r="B37" s="118" t="s">
        <v>89</v>
      </c>
      <c r="C37" s="119">
        <v>613194</v>
      </c>
    </row>
    <row r="38" spans="1:3" ht="20.100000000000001" customHeight="1" x14ac:dyDescent="0.25">
      <c r="A38" s="117">
        <v>11</v>
      </c>
      <c r="B38" s="118" t="s">
        <v>90</v>
      </c>
      <c r="C38" s="119">
        <v>528059</v>
      </c>
    </row>
    <row r="39" spans="1:3" ht="20.100000000000001" customHeight="1" x14ac:dyDescent="0.25">
      <c r="A39" s="117">
        <v>12</v>
      </c>
      <c r="B39" s="118" t="s">
        <v>91</v>
      </c>
      <c r="C39" s="119">
        <v>135715</v>
      </c>
    </row>
    <row r="40" spans="1:3" ht="20.100000000000001" customHeight="1" x14ac:dyDescent="0.25">
      <c r="A40" s="117">
        <v>13</v>
      </c>
      <c r="B40" s="118" t="s">
        <v>93</v>
      </c>
      <c r="C40" s="119">
        <v>288657</v>
      </c>
    </row>
    <row r="41" spans="1:3" ht="20.100000000000001" customHeight="1" x14ac:dyDescent="0.25">
      <c r="A41" s="117">
        <v>14</v>
      </c>
      <c r="B41" s="118" t="s">
        <v>303</v>
      </c>
      <c r="C41" s="119">
        <v>71913</v>
      </c>
    </row>
    <row r="42" spans="1:3" s="2" customFormat="1" ht="20.100000000000001" customHeight="1" x14ac:dyDescent="0.25">
      <c r="A42" s="114" t="s">
        <v>8</v>
      </c>
      <c r="B42" s="27" t="s">
        <v>256</v>
      </c>
      <c r="C42" s="115">
        <v>8500</v>
      </c>
    </row>
    <row r="43" spans="1:3" ht="20.100000000000001" customHeight="1" x14ac:dyDescent="0.25">
      <c r="A43" s="114" t="s">
        <v>9</v>
      </c>
      <c r="B43" s="27" t="s">
        <v>125</v>
      </c>
      <c r="C43" s="115">
        <v>1170</v>
      </c>
    </row>
    <row r="44" spans="1:3" ht="20.100000000000001" customHeight="1" x14ac:dyDescent="0.25">
      <c r="A44" s="114" t="s">
        <v>17</v>
      </c>
      <c r="B44" s="27" t="s">
        <v>26</v>
      </c>
      <c r="C44" s="115">
        <v>197600</v>
      </c>
    </row>
    <row r="45" spans="1:3" ht="18" customHeight="1" x14ac:dyDescent="0.25">
      <c r="A45" s="114" t="s">
        <v>62</v>
      </c>
      <c r="B45" s="27" t="s">
        <v>15</v>
      </c>
      <c r="C45" s="115"/>
    </row>
    <row r="46" spans="1:3" ht="20.25" customHeight="1" x14ac:dyDescent="0.25">
      <c r="A46" s="120" t="s">
        <v>10</v>
      </c>
      <c r="B46" s="121" t="s">
        <v>77</v>
      </c>
      <c r="C46" s="122">
        <v>0</v>
      </c>
    </row>
    <row r="47" spans="1:3" ht="24" customHeight="1" x14ac:dyDescent="0.25">
      <c r="A47" s="268"/>
      <c r="B47" s="268"/>
      <c r="C47" s="268"/>
    </row>
    <row r="48" spans="1:3" s="123" customFormat="1" ht="74.25" customHeight="1" x14ac:dyDescent="0.25">
      <c r="A48" s="268"/>
      <c r="B48" s="268"/>
      <c r="C48" s="268"/>
    </row>
    <row r="49" spans="1:3" s="123" customFormat="1" ht="55.5" customHeight="1" x14ac:dyDescent="0.25">
      <c r="A49" s="268"/>
      <c r="B49" s="268"/>
      <c r="C49" s="268"/>
    </row>
  </sheetData>
  <mergeCells count="6">
    <mergeCell ref="B2:C2"/>
    <mergeCell ref="A4:C4"/>
    <mergeCell ref="A47:C47"/>
    <mergeCell ref="A48:C48"/>
    <mergeCell ref="A49:C49"/>
    <mergeCell ref="A3:C3"/>
  </mergeCells>
  <pageMargins left="0.81" right="0.22" top="0.75" bottom="0.75" header="0.3" footer="0.3"/>
  <pageSetup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97"/>
  <sheetViews>
    <sheetView workbookViewId="0">
      <pane xSplit="2" ySplit="8" topLeftCell="C90" activePane="bottomRight" state="frozen"/>
      <selection pane="topRight" activeCell="C1" sqref="C1"/>
      <selection pane="bottomLeft" activeCell="A9" sqref="A9"/>
      <selection pane="bottomRight" activeCell="C96" activeCellId="2" sqref="C82 C85 C96"/>
    </sheetView>
  </sheetViews>
  <sheetFormatPr defaultColWidth="8.85546875" defaultRowHeight="15.75" x14ac:dyDescent="0.25"/>
  <cols>
    <col min="1" max="1" width="5.42578125" style="210" customWidth="1"/>
    <col min="2" max="2" width="59.28515625" style="15" bestFit="1" customWidth="1"/>
    <col min="3" max="3" width="12.85546875" style="21" customWidth="1"/>
    <col min="4" max="4" width="12.140625" style="22" customWidth="1"/>
    <col min="5" max="5" width="12.42578125" style="22" customWidth="1"/>
    <col min="6" max="6" width="12" style="22" customWidth="1"/>
    <col min="7" max="7" width="12.5703125" style="22" customWidth="1"/>
    <col min="8" max="8" width="10.7109375" style="22" customWidth="1"/>
    <col min="9" max="10" width="9.42578125" style="22" customWidth="1"/>
    <col min="11" max="11" width="8.85546875" style="22" customWidth="1"/>
    <col min="12" max="12" width="64.42578125" style="22" bestFit="1" customWidth="1"/>
    <col min="13" max="13" width="11.5703125" style="22" customWidth="1"/>
    <col min="14" max="14" width="8.85546875" style="15"/>
    <col min="15" max="15" width="10.5703125" style="15" bestFit="1" customWidth="1"/>
    <col min="16" max="16384" width="8.85546875" style="15"/>
  </cols>
  <sheetData>
    <row r="1" spans="1:13" x14ac:dyDescent="0.25">
      <c r="A1" s="208"/>
      <c r="B1" s="20"/>
      <c r="G1" s="273"/>
      <c r="H1" s="273"/>
      <c r="I1" s="273" t="s">
        <v>223</v>
      </c>
      <c r="J1" s="273"/>
      <c r="K1" s="273"/>
      <c r="L1" s="136"/>
      <c r="M1" s="136"/>
    </row>
    <row r="2" spans="1:13" ht="16.5" customHeight="1" x14ac:dyDescent="0.25">
      <c r="A2" s="272" t="s">
        <v>333</v>
      </c>
      <c r="B2" s="272"/>
      <c r="C2" s="272"/>
      <c r="D2" s="272"/>
      <c r="E2" s="272"/>
      <c r="F2" s="272"/>
      <c r="G2" s="272"/>
      <c r="H2" s="272"/>
      <c r="I2" s="272"/>
      <c r="J2" s="272"/>
      <c r="K2" s="272"/>
      <c r="L2" s="182"/>
      <c r="M2" s="182"/>
    </row>
    <row r="3" spans="1:13" ht="9.75" customHeight="1" x14ac:dyDescent="0.25">
      <c r="A3" s="275"/>
      <c r="B3" s="276"/>
      <c r="C3" s="276"/>
      <c r="D3" s="276"/>
      <c r="E3" s="276"/>
      <c r="F3" s="276"/>
      <c r="G3" s="276"/>
      <c r="H3" s="276"/>
      <c r="I3" s="276"/>
      <c r="J3" s="276"/>
      <c r="K3" s="276"/>
      <c r="L3" s="276"/>
      <c r="M3" s="276"/>
    </row>
    <row r="4" spans="1:13" x14ac:dyDescent="0.25">
      <c r="A4" s="208"/>
      <c r="B4" s="20"/>
      <c r="G4" s="274"/>
      <c r="H4" s="274"/>
      <c r="I4" s="274" t="s">
        <v>5</v>
      </c>
      <c r="J4" s="274"/>
      <c r="K4" s="274"/>
      <c r="M4" s="23"/>
    </row>
    <row r="5" spans="1:13" ht="15.75" customHeight="1" x14ac:dyDescent="0.25">
      <c r="A5" s="277" t="s">
        <v>0</v>
      </c>
      <c r="B5" s="277" t="s">
        <v>21</v>
      </c>
      <c r="C5" s="270" t="s">
        <v>18</v>
      </c>
      <c r="D5" s="270" t="s">
        <v>207</v>
      </c>
      <c r="E5" s="270" t="s">
        <v>208</v>
      </c>
      <c r="F5" s="270" t="s">
        <v>256</v>
      </c>
      <c r="G5" s="270" t="s">
        <v>125</v>
      </c>
      <c r="H5" s="270" t="s">
        <v>104</v>
      </c>
      <c r="I5" s="270" t="s">
        <v>15</v>
      </c>
      <c r="J5" s="270" t="s">
        <v>257</v>
      </c>
      <c r="K5" s="270" t="s">
        <v>258</v>
      </c>
      <c r="L5" s="15"/>
      <c r="M5" s="15"/>
    </row>
    <row r="6" spans="1:13" ht="96.75" customHeight="1" x14ac:dyDescent="0.25">
      <c r="A6" s="278"/>
      <c r="B6" s="278"/>
      <c r="C6" s="271"/>
      <c r="D6" s="271"/>
      <c r="E6" s="271"/>
      <c r="F6" s="271"/>
      <c r="G6" s="271"/>
      <c r="H6" s="271"/>
      <c r="I6" s="271"/>
      <c r="J6" s="271"/>
      <c r="K6" s="271"/>
      <c r="L6" s="15"/>
      <c r="M6" s="15"/>
    </row>
    <row r="7" spans="1:13" ht="14.25" customHeight="1" x14ac:dyDescent="0.25">
      <c r="A7" s="205" t="s">
        <v>2</v>
      </c>
      <c r="B7" s="205" t="s">
        <v>3</v>
      </c>
      <c r="C7" s="204" t="s">
        <v>261</v>
      </c>
      <c r="D7" s="181" t="s">
        <v>150</v>
      </c>
      <c r="E7" s="181" t="s">
        <v>151</v>
      </c>
      <c r="F7" s="181" t="s">
        <v>209</v>
      </c>
      <c r="G7" s="181" t="s">
        <v>152</v>
      </c>
      <c r="H7" s="181" t="s">
        <v>153</v>
      </c>
      <c r="I7" s="181" t="s">
        <v>154</v>
      </c>
      <c r="J7" s="181" t="s">
        <v>186</v>
      </c>
      <c r="K7" s="181" t="s">
        <v>259</v>
      </c>
      <c r="L7" s="15"/>
      <c r="M7" s="15"/>
    </row>
    <row r="8" spans="1:13" ht="17.25" customHeight="1" x14ac:dyDescent="0.25">
      <c r="A8" s="38"/>
      <c r="B8" s="39" t="s">
        <v>155</v>
      </c>
      <c r="C8" s="91">
        <f>+D8+E8+F8+G8+H8+I8+J8+K8</f>
        <v>12724950</v>
      </c>
      <c r="D8" s="91">
        <f t="shared" ref="D8:K8" si="0">+D9+D77+D78+D79+D80+D81+D97</f>
        <v>7500555</v>
      </c>
      <c r="E8" s="91">
        <f t="shared" si="0"/>
        <v>4593105</v>
      </c>
      <c r="F8" s="91">
        <f t="shared" si="0"/>
        <v>8500</v>
      </c>
      <c r="G8" s="91">
        <f t="shared" si="0"/>
        <v>1170</v>
      </c>
      <c r="H8" s="91">
        <f t="shared" si="0"/>
        <v>197600</v>
      </c>
      <c r="I8" s="91">
        <f t="shared" si="0"/>
        <v>0</v>
      </c>
      <c r="J8" s="91">
        <f t="shared" si="0"/>
        <v>424020</v>
      </c>
      <c r="K8" s="91">
        <f t="shared" si="0"/>
        <v>0</v>
      </c>
      <c r="L8" s="15"/>
      <c r="M8" s="15"/>
    </row>
    <row r="9" spans="1:13" x14ac:dyDescent="0.25">
      <c r="A9" s="24" t="s">
        <v>11</v>
      </c>
      <c r="B9" s="25" t="s">
        <v>94</v>
      </c>
      <c r="C9" s="26">
        <f t="shared" ref="C9:C72" si="1">+D9+E9+F9+G9+H9+I9+J9+K9</f>
        <v>7820261</v>
      </c>
      <c r="D9" s="26">
        <v>3420086</v>
      </c>
      <c r="E9" s="26">
        <f t="shared" ref="E9:K9" si="2">+E10+E40+E41+E64+E68+E71</f>
        <v>4328262</v>
      </c>
      <c r="F9" s="26">
        <f t="shared" si="2"/>
        <v>0</v>
      </c>
      <c r="G9" s="26">
        <f t="shared" si="2"/>
        <v>0</v>
      </c>
      <c r="H9" s="26">
        <f t="shared" si="2"/>
        <v>0</v>
      </c>
      <c r="I9" s="26">
        <f t="shared" si="2"/>
        <v>0</v>
      </c>
      <c r="J9" s="26">
        <f t="shared" si="2"/>
        <v>71913</v>
      </c>
      <c r="K9" s="26">
        <f t="shared" si="2"/>
        <v>0</v>
      </c>
      <c r="L9" s="15"/>
      <c r="M9" s="15"/>
    </row>
    <row r="10" spans="1:13" ht="15.75" customHeight="1" x14ac:dyDescent="0.25">
      <c r="A10" s="24" t="s">
        <v>255</v>
      </c>
      <c r="B10" s="27" t="s">
        <v>156</v>
      </c>
      <c r="C10" s="26">
        <f>+D10+E10+F10+G10+H10+I10+J10+K10</f>
        <v>3157920</v>
      </c>
      <c r="D10" s="26">
        <f>SUM(D11:D39)</f>
        <v>0</v>
      </c>
      <c r="E10" s="26">
        <f t="shared" ref="E10:K10" si="3">SUM(E11:E39)</f>
        <v>3157920</v>
      </c>
      <c r="F10" s="26">
        <f t="shared" si="3"/>
        <v>0</v>
      </c>
      <c r="G10" s="26">
        <f t="shared" si="3"/>
        <v>0</v>
      </c>
      <c r="H10" s="26">
        <f t="shared" si="3"/>
        <v>0</v>
      </c>
      <c r="I10" s="26">
        <f t="shared" si="3"/>
        <v>0</v>
      </c>
      <c r="J10" s="26">
        <f t="shared" si="3"/>
        <v>0</v>
      </c>
      <c r="K10" s="26">
        <f t="shared" si="3"/>
        <v>0</v>
      </c>
      <c r="L10" s="15"/>
      <c r="M10" s="15"/>
    </row>
    <row r="11" spans="1:13" x14ac:dyDescent="0.25">
      <c r="A11" s="206">
        <v>1</v>
      </c>
      <c r="B11" s="207" t="s">
        <v>262</v>
      </c>
      <c r="C11" s="28">
        <f t="shared" si="1"/>
        <v>15516</v>
      </c>
      <c r="D11" s="28"/>
      <c r="E11" s="28">
        <v>15516</v>
      </c>
      <c r="F11" s="28"/>
      <c r="G11" s="28"/>
      <c r="H11" s="28"/>
      <c r="I11" s="28"/>
      <c r="J11" s="28"/>
      <c r="K11" s="28"/>
      <c r="L11" s="15"/>
      <c r="M11" s="15"/>
    </row>
    <row r="12" spans="1:13" x14ac:dyDescent="0.25">
      <c r="A12" s="212">
        <v>2</v>
      </c>
      <c r="B12" s="213" t="s">
        <v>263</v>
      </c>
      <c r="C12" s="30">
        <f t="shared" si="1"/>
        <v>30727</v>
      </c>
      <c r="D12" s="30"/>
      <c r="E12" s="30">
        <v>30727</v>
      </c>
      <c r="F12" s="30"/>
      <c r="G12" s="28"/>
      <c r="H12" s="28"/>
      <c r="I12" s="28"/>
      <c r="J12" s="28"/>
      <c r="K12" s="28"/>
      <c r="L12" s="15"/>
      <c r="M12" s="15"/>
    </row>
    <row r="13" spans="1:13" x14ac:dyDescent="0.25">
      <c r="A13" s="212">
        <v>3</v>
      </c>
      <c r="B13" s="213" t="s">
        <v>157</v>
      </c>
      <c r="C13" s="30">
        <f t="shared" si="1"/>
        <v>6583</v>
      </c>
      <c r="D13" s="30"/>
      <c r="E13" s="30">
        <v>6583</v>
      </c>
      <c r="F13" s="30"/>
      <c r="G13" s="28"/>
      <c r="H13" s="28"/>
      <c r="I13" s="28"/>
      <c r="J13" s="28"/>
      <c r="K13" s="28"/>
      <c r="L13" s="15"/>
      <c r="M13" s="15"/>
    </row>
    <row r="14" spans="1:13" x14ac:dyDescent="0.25">
      <c r="A14" s="212">
        <v>4</v>
      </c>
      <c r="B14" s="213" t="s">
        <v>264</v>
      </c>
      <c r="C14" s="30">
        <f t="shared" si="1"/>
        <v>237147</v>
      </c>
      <c r="D14" s="30"/>
      <c r="E14" s="30">
        <v>237147</v>
      </c>
      <c r="F14" s="30"/>
      <c r="G14" s="28"/>
      <c r="H14" s="28"/>
      <c r="I14" s="28"/>
      <c r="J14" s="28"/>
      <c r="K14" s="28"/>
      <c r="L14" s="15"/>
      <c r="M14" s="15"/>
    </row>
    <row r="15" spans="1:13" x14ac:dyDescent="0.25">
      <c r="A15" s="212">
        <v>5</v>
      </c>
      <c r="B15" s="213" t="s">
        <v>265</v>
      </c>
      <c r="C15" s="30">
        <f t="shared" si="1"/>
        <v>13988</v>
      </c>
      <c r="D15" s="30"/>
      <c r="E15" s="30">
        <v>13988</v>
      </c>
      <c r="F15" s="30"/>
      <c r="G15" s="28"/>
      <c r="H15" s="28"/>
      <c r="I15" s="28"/>
      <c r="J15" s="28"/>
      <c r="K15" s="28"/>
      <c r="L15" s="15"/>
      <c r="M15" s="15"/>
    </row>
    <row r="16" spans="1:13" x14ac:dyDescent="0.25">
      <c r="A16" s="212">
        <v>6</v>
      </c>
      <c r="B16" s="213" t="s">
        <v>266</v>
      </c>
      <c r="C16" s="30">
        <f t="shared" si="1"/>
        <v>18187</v>
      </c>
      <c r="D16" s="30"/>
      <c r="E16" s="30">
        <v>18187</v>
      </c>
      <c r="F16" s="30"/>
      <c r="G16" s="28"/>
      <c r="H16" s="28"/>
      <c r="I16" s="28"/>
      <c r="J16" s="28"/>
      <c r="K16" s="28"/>
      <c r="L16" s="15"/>
      <c r="M16" s="15"/>
    </row>
    <row r="17" spans="1:13" x14ac:dyDescent="0.25">
      <c r="A17" s="212">
        <v>7</v>
      </c>
      <c r="B17" s="213" t="s">
        <v>158</v>
      </c>
      <c r="C17" s="30">
        <f t="shared" si="1"/>
        <v>19900</v>
      </c>
      <c r="D17" s="30"/>
      <c r="E17" s="30">
        <v>19900</v>
      </c>
      <c r="F17" s="30"/>
      <c r="G17" s="28"/>
      <c r="H17" s="28"/>
      <c r="I17" s="28"/>
      <c r="J17" s="28"/>
      <c r="K17" s="28"/>
      <c r="L17" s="15"/>
      <c r="M17" s="15"/>
    </row>
    <row r="18" spans="1:13" x14ac:dyDescent="0.25">
      <c r="A18" s="212">
        <v>8</v>
      </c>
      <c r="B18" s="213" t="s">
        <v>267</v>
      </c>
      <c r="C18" s="30">
        <f t="shared" si="1"/>
        <v>50176</v>
      </c>
      <c r="D18" s="30"/>
      <c r="E18" s="30">
        <v>50176</v>
      </c>
      <c r="F18" s="30"/>
      <c r="G18" s="28"/>
      <c r="H18" s="28"/>
      <c r="I18" s="28"/>
      <c r="J18" s="28"/>
      <c r="K18" s="28"/>
      <c r="L18" s="15"/>
      <c r="M18" s="15"/>
    </row>
    <row r="19" spans="1:13" x14ac:dyDescent="0.25">
      <c r="A19" s="212">
        <v>9</v>
      </c>
      <c r="B19" s="213" t="s">
        <v>268</v>
      </c>
      <c r="C19" s="30">
        <f t="shared" si="1"/>
        <v>25229</v>
      </c>
      <c r="D19" s="30"/>
      <c r="E19" s="30">
        <v>25229</v>
      </c>
      <c r="F19" s="30"/>
      <c r="G19" s="28"/>
      <c r="H19" s="28"/>
      <c r="I19" s="28"/>
      <c r="J19" s="28"/>
      <c r="K19" s="28"/>
      <c r="L19" s="15"/>
      <c r="M19" s="15"/>
    </row>
    <row r="20" spans="1:13" x14ac:dyDescent="0.25">
      <c r="A20" s="212">
        <v>10</v>
      </c>
      <c r="B20" s="213" t="s">
        <v>159</v>
      </c>
      <c r="C20" s="30">
        <f t="shared" si="1"/>
        <v>11298</v>
      </c>
      <c r="D20" s="30"/>
      <c r="E20" s="30">
        <v>11298</v>
      </c>
      <c r="F20" s="30"/>
      <c r="G20" s="28"/>
      <c r="H20" s="28"/>
      <c r="I20" s="28"/>
      <c r="J20" s="28"/>
      <c r="K20" s="28"/>
      <c r="L20" s="15"/>
      <c r="M20" s="15"/>
    </row>
    <row r="21" spans="1:13" x14ac:dyDescent="0.25">
      <c r="A21" s="212">
        <v>11</v>
      </c>
      <c r="B21" s="213" t="s">
        <v>160</v>
      </c>
      <c r="C21" s="30">
        <f t="shared" si="1"/>
        <v>57981</v>
      </c>
      <c r="D21" s="30"/>
      <c r="E21" s="30">
        <v>57981</v>
      </c>
      <c r="F21" s="30"/>
      <c r="G21" s="28"/>
      <c r="H21" s="28"/>
      <c r="I21" s="28"/>
      <c r="J21" s="28"/>
      <c r="K21" s="28"/>
      <c r="L21" s="15"/>
      <c r="M21" s="15"/>
    </row>
    <row r="22" spans="1:13" x14ac:dyDescent="0.25">
      <c r="A22" s="212">
        <v>12</v>
      </c>
      <c r="B22" s="213" t="s">
        <v>269</v>
      </c>
      <c r="C22" s="30">
        <f t="shared" si="1"/>
        <v>947713</v>
      </c>
      <c r="D22" s="30"/>
      <c r="E22" s="30">
        <v>947713</v>
      </c>
      <c r="F22" s="30"/>
      <c r="G22" s="28"/>
      <c r="H22" s="28"/>
      <c r="I22" s="28"/>
      <c r="J22" s="28"/>
      <c r="K22" s="28"/>
      <c r="L22" s="15"/>
      <c r="M22" s="15"/>
    </row>
    <row r="23" spans="1:13" x14ac:dyDescent="0.25">
      <c r="A23" s="212">
        <v>13</v>
      </c>
      <c r="B23" s="213" t="s">
        <v>161</v>
      </c>
      <c r="C23" s="30">
        <f t="shared" si="1"/>
        <v>626880</v>
      </c>
      <c r="D23" s="30"/>
      <c r="E23" s="30">
        <v>626880</v>
      </c>
      <c r="F23" s="30"/>
      <c r="G23" s="28"/>
      <c r="H23" s="28"/>
      <c r="I23" s="28"/>
      <c r="J23" s="28"/>
      <c r="K23" s="28"/>
      <c r="L23" s="15"/>
      <c r="M23" s="15"/>
    </row>
    <row r="24" spans="1:13" x14ac:dyDescent="0.25">
      <c r="A24" s="212">
        <v>14</v>
      </c>
      <c r="B24" s="213" t="s">
        <v>270</v>
      </c>
      <c r="C24" s="30">
        <f t="shared" si="1"/>
        <v>270849</v>
      </c>
      <c r="D24" s="30"/>
      <c r="E24" s="30">
        <v>270849</v>
      </c>
      <c r="F24" s="30"/>
      <c r="G24" s="28"/>
      <c r="H24" s="28"/>
      <c r="I24" s="28"/>
      <c r="J24" s="28"/>
      <c r="K24" s="28"/>
      <c r="L24" s="15"/>
      <c r="M24" s="15"/>
    </row>
    <row r="25" spans="1:13" x14ac:dyDescent="0.25">
      <c r="A25" s="212">
        <v>15</v>
      </c>
      <c r="B25" s="213" t="s">
        <v>271</v>
      </c>
      <c r="C25" s="30">
        <f t="shared" si="1"/>
        <v>188043</v>
      </c>
      <c r="D25" s="30"/>
      <c r="E25" s="30">
        <v>188043</v>
      </c>
      <c r="F25" s="30"/>
      <c r="G25" s="28"/>
      <c r="H25" s="28"/>
      <c r="I25" s="28"/>
      <c r="J25" s="28"/>
      <c r="K25" s="28"/>
      <c r="L25" s="15"/>
      <c r="M25" s="15"/>
    </row>
    <row r="26" spans="1:13" x14ac:dyDescent="0.25">
      <c r="A26" s="212">
        <v>16</v>
      </c>
      <c r="B26" s="213" t="s">
        <v>272</v>
      </c>
      <c r="C26" s="30">
        <f t="shared" si="1"/>
        <v>57651</v>
      </c>
      <c r="D26" s="30"/>
      <c r="E26" s="30">
        <v>57651</v>
      </c>
      <c r="F26" s="30"/>
      <c r="G26" s="28"/>
      <c r="H26" s="28"/>
      <c r="I26" s="28"/>
      <c r="J26" s="28"/>
      <c r="K26" s="28"/>
      <c r="L26" s="15"/>
      <c r="M26" s="15"/>
    </row>
    <row r="27" spans="1:13" x14ac:dyDescent="0.25">
      <c r="A27" s="212">
        <v>17</v>
      </c>
      <c r="B27" s="213" t="s">
        <v>273</v>
      </c>
      <c r="C27" s="30">
        <f t="shared" si="1"/>
        <v>54319</v>
      </c>
      <c r="D27" s="30"/>
      <c r="E27" s="30">
        <v>54319</v>
      </c>
      <c r="F27" s="30"/>
      <c r="G27" s="28"/>
      <c r="H27" s="28"/>
      <c r="I27" s="28"/>
      <c r="J27" s="28"/>
      <c r="K27" s="28"/>
      <c r="L27" s="15"/>
      <c r="M27" s="15"/>
    </row>
    <row r="28" spans="1:13" x14ac:dyDescent="0.25">
      <c r="A28" s="212">
        <v>18</v>
      </c>
      <c r="B28" s="213" t="s">
        <v>274</v>
      </c>
      <c r="C28" s="30">
        <f t="shared" si="1"/>
        <v>104352</v>
      </c>
      <c r="D28" s="30"/>
      <c r="E28" s="30">
        <v>104352</v>
      </c>
      <c r="F28" s="30"/>
      <c r="G28" s="28"/>
      <c r="H28" s="28"/>
      <c r="I28" s="28"/>
      <c r="J28" s="28"/>
      <c r="K28" s="28"/>
      <c r="L28" s="15"/>
      <c r="M28" s="15"/>
    </row>
    <row r="29" spans="1:13" x14ac:dyDescent="0.25">
      <c r="A29" s="212">
        <v>19</v>
      </c>
      <c r="B29" s="213" t="s">
        <v>162</v>
      </c>
      <c r="C29" s="30">
        <f t="shared" si="1"/>
        <v>15105</v>
      </c>
      <c r="D29" s="30"/>
      <c r="E29" s="30">
        <v>15105</v>
      </c>
      <c r="F29" s="30"/>
      <c r="G29" s="28"/>
      <c r="H29" s="28"/>
      <c r="I29" s="28"/>
      <c r="J29" s="28"/>
      <c r="K29" s="28"/>
      <c r="L29" s="15"/>
      <c r="M29" s="15"/>
    </row>
    <row r="30" spans="1:13" x14ac:dyDescent="0.25">
      <c r="A30" s="212">
        <v>20</v>
      </c>
      <c r="B30" s="213" t="s">
        <v>275</v>
      </c>
      <c r="C30" s="30">
        <f t="shared" si="1"/>
        <v>4689</v>
      </c>
      <c r="D30" s="30"/>
      <c r="E30" s="30">
        <v>4689</v>
      </c>
      <c r="F30" s="30"/>
      <c r="G30" s="28"/>
      <c r="H30" s="28"/>
      <c r="I30" s="28"/>
      <c r="J30" s="28"/>
      <c r="K30" s="28"/>
      <c r="L30" s="15"/>
      <c r="M30" s="15"/>
    </row>
    <row r="31" spans="1:13" x14ac:dyDescent="0.25">
      <c r="A31" s="212">
        <v>21</v>
      </c>
      <c r="B31" s="213" t="s">
        <v>163</v>
      </c>
      <c r="C31" s="30">
        <f t="shared" si="1"/>
        <v>11193</v>
      </c>
      <c r="D31" s="30"/>
      <c r="E31" s="30">
        <v>11193</v>
      </c>
      <c r="F31" s="30"/>
      <c r="G31" s="28"/>
      <c r="H31" s="28"/>
      <c r="I31" s="28"/>
      <c r="J31" s="28"/>
      <c r="K31" s="28"/>
      <c r="L31" s="15"/>
      <c r="M31" s="15"/>
    </row>
    <row r="32" spans="1:13" x14ac:dyDescent="0.25">
      <c r="A32" s="212">
        <v>22</v>
      </c>
      <c r="B32" s="213" t="s">
        <v>342</v>
      </c>
      <c r="C32" s="30">
        <f t="shared" si="1"/>
        <v>35374</v>
      </c>
      <c r="D32" s="30"/>
      <c r="E32" s="30">
        <v>35374</v>
      </c>
      <c r="F32" s="30"/>
      <c r="G32" s="28"/>
      <c r="H32" s="28"/>
      <c r="I32" s="28"/>
      <c r="J32" s="28"/>
      <c r="K32" s="28"/>
      <c r="L32" s="15"/>
      <c r="M32" s="15"/>
    </row>
    <row r="33" spans="1:13" x14ac:dyDescent="0.25">
      <c r="A33" s="212">
        <v>23</v>
      </c>
      <c r="B33" s="213" t="s">
        <v>276</v>
      </c>
      <c r="C33" s="30">
        <f t="shared" si="1"/>
        <v>30162</v>
      </c>
      <c r="D33" s="30"/>
      <c r="E33" s="30">
        <v>30162</v>
      </c>
      <c r="F33" s="30"/>
      <c r="G33" s="28"/>
      <c r="H33" s="28"/>
      <c r="I33" s="28"/>
      <c r="J33" s="28"/>
      <c r="K33" s="28"/>
      <c r="L33" s="15"/>
      <c r="M33" s="15"/>
    </row>
    <row r="34" spans="1:13" x14ac:dyDescent="0.25">
      <c r="A34" s="212">
        <v>24</v>
      </c>
      <c r="B34" s="213" t="s">
        <v>164</v>
      </c>
      <c r="C34" s="30">
        <f t="shared" si="1"/>
        <v>18847</v>
      </c>
      <c r="D34" s="30"/>
      <c r="E34" s="30">
        <v>18847</v>
      </c>
      <c r="F34" s="30"/>
      <c r="G34" s="28"/>
      <c r="H34" s="28"/>
      <c r="I34" s="28"/>
      <c r="J34" s="28"/>
      <c r="K34" s="28"/>
      <c r="L34" s="15"/>
      <c r="M34" s="15"/>
    </row>
    <row r="35" spans="1:13" x14ac:dyDescent="0.25">
      <c r="A35" s="212">
        <v>25</v>
      </c>
      <c r="B35" s="213" t="s">
        <v>165</v>
      </c>
      <c r="C35" s="30">
        <f t="shared" si="1"/>
        <v>41083</v>
      </c>
      <c r="D35" s="30"/>
      <c r="E35" s="30">
        <v>41083</v>
      </c>
      <c r="F35" s="30"/>
      <c r="G35" s="28"/>
      <c r="H35" s="28"/>
      <c r="I35" s="28"/>
      <c r="J35" s="28"/>
      <c r="K35" s="28"/>
      <c r="L35" s="15"/>
      <c r="M35" s="15"/>
    </row>
    <row r="36" spans="1:13" x14ac:dyDescent="0.25">
      <c r="A36" s="212">
        <v>26</v>
      </c>
      <c r="B36" s="213" t="s">
        <v>343</v>
      </c>
      <c r="C36" s="30">
        <f t="shared" si="1"/>
        <v>18053</v>
      </c>
      <c r="D36" s="30"/>
      <c r="E36" s="30">
        <v>18053</v>
      </c>
      <c r="F36" s="30"/>
      <c r="G36" s="28"/>
      <c r="H36" s="28"/>
      <c r="I36" s="28"/>
      <c r="J36" s="28"/>
      <c r="K36" s="28"/>
      <c r="L36" s="15"/>
      <c r="M36" s="15"/>
    </row>
    <row r="37" spans="1:13" x14ac:dyDescent="0.25">
      <c r="A37" s="212">
        <v>27</v>
      </c>
      <c r="B37" s="29" t="s">
        <v>304</v>
      </c>
      <c r="C37" s="30">
        <f t="shared" si="1"/>
        <v>400</v>
      </c>
      <c r="D37" s="30"/>
      <c r="E37" s="30">
        <v>400</v>
      </c>
      <c r="F37" s="30"/>
      <c r="G37" s="28"/>
      <c r="H37" s="28"/>
      <c r="I37" s="28"/>
      <c r="J37" s="28"/>
      <c r="K37" s="28"/>
      <c r="L37" s="15"/>
      <c r="M37" s="15"/>
    </row>
    <row r="38" spans="1:13" x14ac:dyDescent="0.25">
      <c r="A38" s="212">
        <v>28</v>
      </c>
      <c r="B38" s="29" t="s">
        <v>166</v>
      </c>
      <c r="C38" s="30">
        <f t="shared" si="1"/>
        <v>1498</v>
      </c>
      <c r="D38" s="30"/>
      <c r="E38" s="30">
        <v>1498</v>
      </c>
      <c r="F38" s="30"/>
      <c r="G38" s="28"/>
      <c r="H38" s="28"/>
      <c r="I38" s="28"/>
      <c r="J38" s="28"/>
      <c r="K38" s="28"/>
      <c r="L38" s="15"/>
      <c r="M38" s="15"/>
    </row>
    <row r="39" spans="1:13" x14ac:dyDescent="0.25">
      <c r="A39" s="124">
        <v>29</v>
      </c>
      <c r="B39" s="29" t="s">
        <v>167</v>
      </c>
      <c r="C39" s="30">
        <f t="shared" si="1"/>
        <v>244977</v>
      </c>
      <c r="D39" s="30"/>
      <c r="E39" s="30">
        <v>244977</v>
      </c>
      <c r="F39" s="30"/>
      <c r="G39" s="28"/>
      <c r="H39" s="28"/>
      <c r="I39" s="28"/>
      <c r="J39" s="28"/>
      <c r="K39" s="28"/>
      <c r="L39" s="15"/>
      <c r="M39" s="15"/>
    </row>
    <row r="40" spans="1:13" x14ac:dyDescent="0.25">
      <c r="A40" s="31" t="s">
        <v>305</v>
      </c>
      <c r="B40" s="32" t="s">
        <v>168</v>
      </c>
      <c r="C40" s="33">
        <f t="shared" si="1"/>
        <v>156619</v>
      </c>
      <c r="D40" s="33"/>
      <c r="E40" s="33">
        <v>156619</v>
      </c>
      <c r="F40" s="33"/>
      <c r="G40" s="33"/>
      <c r="H40" s="33"/>
      <c r="I40" s="33"/>
      <c r="J40" s="33"/>
      <c r="K40" s="33"/>
      <c r="L40" s="15"/>
      <c r="M40" s="15"/>
    </row>
    <row r="41" spans="1:13" s="211" customFormat="1" x14ac:dyDescent="0.25">
      <c r="A41" s="31" t="s">
        <v>306</v>
      </c>
      <c r="B41" s="214" t="s">
        <v>169</v>
      </c>
      <c r="C41" s="33">
        <f t="shared" si="1"/>
        <v>77658</v>
      </c>
      <c r="D41" s="33">
        <f>SUM(D42:D63)</f>
        <v>0</v>
      </c>
      <c r="E41" s="33">
        <f t="shared" ref="E41:K41" si="4">SUM(E42:E63)</f>
        <v>77658</v>
      </c>
      <c r="F41" s="33">
        <f t="shared" si="4"/>
        <v>0</v>
      </c>
      <c r="G41" s="33">
        <f t="shared" si="4"/>
        <v>0</v>
      </c>
      <c r="H41" s="33">
        <f t="shared" si="4"/>
        <v>0</v>
      </c>
      <c r="I41" s="33">
        <f t="shared" si="4"/>
        <v>0</v>
      </c>
      <c r="J41" s="33">
        <f t="shared" si="4"/>
        <v>0</v>
      </c>
      <c r="K41" s="33">
        <f t="shared" si="4"/>
        <v>0</v>
      </c>
    </row>
    <row r="42" spans="1:13" x14ac:dyDescent="0.25">
      <c r="A42" s="124">
        <v>30</v>
      </c>
      <c r="B42" s="215" t="s">
        <v>307</v>
      </c>
      <c r="C42" s="30">
        <f t="shared" si="1"/>
        <v>14248</v>
      </c>
      <c r="D42" s="30"/>
      <c r="E42" s="30">
        <v>14248</v>
      </c>
      <c r="F42" s="30"/>
      <c r="G42" s="28"/>
      <c r="H42" s="28"/>
      <c r="I42" s="28"/>
      <c r="J42" s="28"/>
      <c r="K42" s="28"/>
      <c r="L42" s="15"/>
      <c r="M42" s="15"/>
    </row>
    <row r="43" spans="1:13" x14ac:dyDescent="0.25">
      <c r="A43" s="124">
        <v>31</v>
      </c>
      <c r="B43" s="215" t="s">
        <v>277</v>
      </c>
      <c r="C43" s="30">
        <f t="shared" si="1"/>
        <v>16555</v>
      </c>
      <c r="D43" s="30"/>
      <c r="E43" s="30">
        <v>16555</v>
      </c>
      <c r="F43" s="30"/>
      <c r="G43" s="28"/>
      <c r="H43" s="28"/>
      <c r="I43" s="28"/>
      <c r="J43" s="28"/>
      <c r="K43" s="28"/>
      <c r="L43" s="15"/>
      <c r="M43" s="15"/>
    </row>
    <row r="44" spans="1:13" x14ac:dyDescent="0.25">
      <c r="A44" s="124">
        <v>32</v>
      </c>
      <c r="B44" s="215" t="s">
        <v>278</v>
      </c>
      <c r="C44" s="30">
        <f t="shared" si="1"/>
        <v>8992</v>
      </c>
      <c r="D44" s="30"/>
      <c r="E44" s="30">
        <v>8992</v>
      </c>
      <c r="F44" s="30"/>
      <c r="G44" s="28"/>
      <c r="H44" s="28"/>
      <c r="I44" s="28"/>
      <c r="J44" s="28"/>
      <c r="K44" s="28"/>
      <c r="L44" s="15"/>
      <c r="M44" s="15"/>
    </row>
    <row r="45" spans="1:13" x14ac:dyDescent="0.25">
      <c r="A45" s="124">
        <v>33</v>
      </c>
      <c r="B45" s="215" t="s">
        <v>279</v>
      </c>
      <c r="C45" s="30">
        <f t="shared" si="1"/>
        <v>9383</v>
      </c>
      <c r="D45" s="30"/>
      <c r="E45" s="30">
        <v>9383</v>
      </c>
      <c r="F45" s="30"/>
      <c r="G45" s="28"/>
      <c r="H45" s="28"/>
      <c r="I45" s="28"/>
      <c r="J45" s="28"/>
      <c r="K45" s="28"/>
      <c r="L45" s="15"/>
      <c r="M45" s="15"/>
    </row>
    <row r="46" spans="1:13" x14ac:dyDescent="0.25">
      <c r="A46" s="124">
        <v>34</v>
      </c>
      <c r="B46" s="215" t="s">
        <v>280</v>
      </c>
      <c r="C46" s="30">
        <f t="shared" si="1"/>
        <v>2589</v>
      </c>
      <c r="D46" s="30"/>
      <c r="E46" s="30">
        <v>2589</v>
      </c>
      <c r="F46" s="30"/>
      <c r="G46" s="28"/>
      <c r="H46" s="28"/>
      <c r="I46" s="28"/>
      <c r="J46" s="28"/>
      <c r="K46" s="28"/>
      <c r="L46" s="15"/>
      <c r="M46" s="15"/>
    </row>
    <row r="47" spans="1:13" x14ac:dyDescent="0.25">
      <c r="A47" s="124">
        <v>35</v>
      </c>
      <c r="B47" s="215" t="s">
        <v>281</v>
      </c>
      <c r="C47" s="30">
        <f t="shared" si="1"/>
        <v>2913</v>
      </c>
      <c r="D47" s="30"/>
      <c r="E47" s="30">
        <v>2913</v>
      </c>
      <c r="F47" s="30"/>
      <c r="G47" s="28"/>
      <c r="H47" s="28"/>
      <c r="I47" s="28"/>
      <c r="J47" s="28"/>
      <c r="K47" s="28"/>
      <c r="L47" s="15"/>
      <c r="M47" s="15"/>
    </row>
    <row r="48" spans="1:13" x14ac:dyDescent="0.25">
      <c r="A48" s="124">
        <v>36</v>
      </c>
      <c r="B48" s="215" t="s">
        <v>282</v>
      </c>
      <c r="C48" s="30">
        <f t="shared" si="1"/>
        <v>1557</v>
      </c>
      <c r="D48" s="30"/>
      <c r="E48" s="30">
        <v>1557</v>
      </c>
      <c r="F48" s="30"/>
      <c r="G48" s="28"/>
      <c r="H48" s="28"/>
      <c r="I48" s="28"/>
      <c r="J48" s="28"/>
      <c r="K48" s="28"/>
      <c r="L48" s="15"/>
      <c r="M48" s="15"/>
    </row>
    <row r="49" spans="1:13" x14ac:dyDescent="0.25">
      <c r="A49" s="124">
        <v>37</v>
      </c>
      <c r="B49" s="215" t="s">
        <v>283</v>
      </c>
      <c r="C49" s="30">
        <f t="shared" si="1"/>
        <v>4670</v>
      </c>
      <c r="D49" s="30"/>
      <c r="E49" s="30">
        <v>4670</v>
      </c>
      <c r="F49" s="30"/>
      <c r="G49" s="28"/>
      <c r="H49" s="28"/>
      <c r="I49" s="28"/>
      <c r="J49" s="28"/>
      <c r="K49" s="28"/>
      <c r="L49" s="15"/>
      <c r="M49" s="15"/>
    </row>
    <row r="50" spans="1:13" x14ac:dyDescent="0.25">
      <c r="A50" s="124">
        <v>38</v>
      </c>
      <c r="B50" s="215" t="s">
        <v>284</v>
      </c>
      <c r="C50" s="30">
        <f t="shared" si="1"/>
        <v>4091</v>
      </c>
      <c r="D50" s="30"/>
      <c r="E50" s="30">
        <v>4091</v>
      </c>
      <c r="F50" s="30"/>
      <c r="G50" s="28"/>
      <c r="H50" s="28"/>
      <c r="I50" s="28"/>
      <c r="J50" s="28"/>
      <c r="K50" s="28"/>
      <c r="L50" s="15"/>
      <c r="M50" s="15"/>
    </row>
    <row r="51" spans="1:13" x14ac:dyDescent="0.25">
      <c r="A51" s="124">
        <v>39</v>
      </c>
      <c r="B51" s="215" t="s">
        <v>285</v>
      </c>
      <c r="C51" s="30">
        <f t="shared" si="1"/>
        <v>1554</v>
      </c>
      <c r="D51" s="30"/>
      <c r="E51" s="30">
        <v>1554</v>
      </c>
      <c r="F51" s="30"/>
      <c r="G51" s="28"/>
      <c r="H51" s="28"/>
      <c r="I51" s="28"/>
      <c r="J51" s="28"/>
      <c r="K51" s="28"/>
      <c r="L51" s="15"/>
      <c r="M51" s="15"/>
    </row>
    <row r="52" spans="1:13" x14ac:dyDescent="0.25">
      <c r="A52" s="124">
        <v>40</v>
      </c>
      <c r="B52" s="215" t="s">
        <v>286</v>
      </c>
      <c r="C52" s="30">
        <f t="shared" si="1"/>
        <v>1266</v>
      </c>
      <c r="D52" s="30"/>
      <c r="E52" s="30">
        <v>1266</v>
      </c>
      <c r="F52" s="30"/>
      <c r="G52" s="28"/>
      <c r="H52" s="28"/>
      <c r="I52" s="28"/>
      <c r="J52" s="28"/>
      <c r="K52" s="28"/>
      <c r="L52" s="15"/>
      <c r="M52" s="15"/>
    </row>
    <row r="53" spans="1:13" x14ac:dyDescent="0.25">
      <c r="A53" s="124">
        <v>41</v>
      </c>
      <c r="B53" s="215" t="s">
        <v>287</v>
      </c>
      <c r="C53" s="30">
        <f t="shared" si="1"/>
        <v>3363</v>
      </c>
      <c r="D53" s="30"/>
      <c r="E53" s="30">
        <v>3363</v>
      </c>
      <c r="F53" s="30"/>
      <c r="G53" s="28"/>
      <c r="H53" s="28"/>
      <c r="I53" s="28"/>
      <c r="J53" s="28"/>
      <c r="K53" s="28"/>
      <c r="L53" s="15"/>
      <c r="M53" s="15"/>
    </row>
    <row r="54" spans="1:13" x14ac:dyDescent="0.25">
      <c r="A54" s="124">
        <v>42</v>
      </c>
      <c r="B54" s="215" t="s">
        <v>288</v>
      </c>
      <c r="C54" s="30">
        <f t="shared" si="1"/>
        <v>700</v>
      </c>
      <c r="D54" s="30"/>
      <c r="E54" s="30">
        <v>700</v>
      </c>
      <c r="F54" s="30"/>
      <c r="G54" s="28"/>
      <c r="H54" s="28"/>
      <c r="I54" s="28"/>
      <c r="J54" s="28"/>
      <c r="K54" s="28"/>
      <c r="L54" s="15"/>
      <c r="M54" s="15"/>
    </row>
    <row r="55" spans="1:13" x14ac:dyDescent="0.25">
      <c r="A55" s="124">
        <v>43</v>
      </c>
      <c r="B55" s="215" t="s">
        <v>289</v>
      </c>
      <c r="C55" s="30">
        <f t="shared" si="1"/>
        <v>707</v>
      </c>
      <c r="D55" s="30"/>
      <c r="E55" s="30">
        <v>707</v>
      </c>
      <c r="F55" s="30"/>
      <c r="G55" s="28"/>
      <c r="H55" s="28"/>
      <c r="I55" s="28"/>
      <c r="J55" s="28"/>
      <c r="K55" s="28"/>
      <c r="L55" s="15"/>
      <c r="M55" s="15"/>
    </row>
    <row r="56" spans="1:13" x14ac:dyDescent="0.25">
      <c r="A56" s="124">
        <v>44</v>
      </c>
      <c r="B56" s="215" t="s">
        <v>290</v>
      </c>
      <c r="C56" s="30">
        <f t="shared" si="1"/>
        <v>1017</v>
      </c>
      <c r="D56" s="30"/>
      <c r="E56" s="30">
        <v>1017</v>
      </c>
      <c r="F56" s="30"/>
      <c r="G56" s="28"/>
      <c r="H56" s="28"/>
      <c r="I56" s="28"/>
      <c r="J56" s="28"/>
      <c r="K56" s="28"/>
      <c r="L56" s="15"/>
      <c r="M56" s="15"/>
    </row>
    <row r="57" spans="1:13" x14ac:dyDescent="0.25">
      <c r="A57" s="124">
        <v>45</v>
      </c>
      <c r="B57" s="215" t="s">
        <v>291</v>
      </c>
      <c r="C57" s="30">
        <f t="shared" si="1"/>
        <v>929</v>
      </c>
      <c r="D57" s="30"/>
      <c r="E57" s="30">
        <v>929</v>
      </c>
      <c r="F57" s="30"/>
      <c r="G57" s="28"/>
      <c r="H57" s="28"/>
      <c r="I57" s="28"/>
      <c r="J57" s="28"/>
      <c r="K57" s="28"/>
      <c r="L57" s="15"/>
      <c r="M57" s="15"/>
    </row>
    <row r="58" spans="1:13" x14ac:dyDescent="0.25">
      <c r="A58" s="124">
        <v>46</v>
      </c>
      <c r="B58" s="215" t="s">
        <v>292</v>
      </c>
      <c r="C58" s="30">
        <f t="shared" si="1"/>
        <v>596</v>
      </c>
      <c r="D58" s="30"/>
      <c r="E58" s="30">
        <v>596</v>
      </c>
      <c r="F58" s="30"/>
      <c r="G58" s="28"/>
      <c r="H58" s="28"/>
      <c r="I58" s="28"/>
      <c r="J58" s="28"/>
      <c r="K58" s="28"/>
      <c r="L58" s="15"/>
      <c r="M58" s="15"/>
    </row>
    <row r="59" spans="1:13" x14ac:dyDescent="0.25">
      <c r="A59" s="124">
        <v>47</v>
      </c>
      <c r="B59" s="215" t="s">
        <v>293</v>
      </c>
      <c r="C59" s="30">
        <f t="shared" si="1"/>
        <v>801</v>
      </c>
      <c r="D59" s="30"/>
      <c r="E59" s="30">
        <v>801</v>
      </c>
      <c r="F59" s="30"/>
      <c r="G59" s="28"/>
      <c r="H59" s="28"/>
      <c r="I59" s="28"/>
      <c r="J59" s="28"/>
      <c r="K59" s="28"/>
      <c r="L59" s="15"/>
      <c r="M59" s="15"/>
    </row>
    <row r="60" spans="1:13" x14ac:dyDescent="0.25">
      <c r="A60" s="124">
        <v>48</v>
      </c>
      <c r="B60" s="215" t="s">
        <v>294</v>
      </c>
      <c r="C60" s="30">
        <f t="shared" si="1"/>
        <v>606</v>
      </c>
      <c r="D60" s="30"/>
      <c r="E60" s="30">
        <v>606</v>
      </c>
      <c r="F60" s="30"/>
      <c r="G60" s="28"/>
      <c r="H60" s="28"/>
      <c r="I60" s="28"/>
      <c r="J60" s="28"/>
      <c r="K60" s="28"/>
      <c r="L60" s="15"/>
      <c r="M60" s="15"/>
    </row>
    <row r="61" spans="1:13" x14ac:dyDescent="0.25">
      <c r="A61" s="124">
        <v>49</v>
      </c>
      <c r="B61" s="29" t="s">
        <v>295</v>
      </c>
      <c r="C61" s="30">
        <f t="shared" si="1"/>
        <v>771</v>
      </c>
      <c r="D61" s="30"/>
      <c r="E61" s="30">
        <v>771</v>
      </c>
      <c r="F61" s="30"/>
      <c r="G61" s="30"/>
      <c r="H61" s="30"/>
      <c r="I61" s="30"/>
      <c r="J61" s="30"/>
      <c r="K61" s="30"/>
      <c r="L61" s="15"/>
      <c r="M61" s="15"/>
    </row>
    <row r="62" spans="1:13" x14ac:dyDescent="0.25">
      <c r="A62" s="124">
        <v>50</v>
      </c>
      <c r="B62" s="29" t="s">
        <v>308</v>
      </c>
      <c r="C62" s="30">
        <f t="shared" si="1"/>
        <v>80</v>
      </c>
      <c r="D62" s="30"/>
      <c r="E62" s="30">
        <v>80</v>
      </c>
      <c r="F62" s="30"/>
      <c r="G62" s="28"/>
      <c r="H62" s="28"/>
      <c r="I62" s="28"/>
      <c r="J62" s="28"/>
      <c r="K62" s="28"/>
      <c r="L62" s="15"/>
      <c r="M62" s="15"/>
    </row>
    <row r="63" spans="1:13" x14ac:dyDescent="0.25">
      <c r="A63" s="124">
        <v>51</v>
      </c>
      <c r="B63" s="29" t="s">
        <v>309</v>
      </c>
      <c r="C63" s="30">
        <f t="shared" si="1"/>
        <v>270</v>
      </c>
      <c r="D63" s="30"/>
      <c r="E63" s="30">
        <v>270</v>
      </c>
      <c r="F63" s="30"/>
      <c r="G63" s="28"/>
      <c r="H63" s="28"/>
      <c r="I63" s="28"/>
      <c r="J63" s="28"/>
      <c r="K63" s="28"/>
      <c r="L63" s="15"/>
      <c r="M63" s="15"/>
    </row>
    <row r="64" spans="1:13" s="211" customFormat="1" x14ac:dyDescent="0.25">
      <c r="A64" s="31" t="s">
        <v>310</v>
      </c>
      <c r="B64" s="32" t="s">
        <v>170</v>
      </c>
      <c r="C64" s="33">
        <f t="shared" si="1"/>
        <v>176226</v>
      </c>
      <c r="D64" s="33">
        <f>SUM(D65:D67)</f>
        <v>0</v>
      </c>
      <c r="E64" s="33">
        <f t="shared" ref="E64:K64" si="5">SUM(E65:E67)</f>
        <v>176226</v>
      </c>
      <c r="F64" s="33">
        <f t="shared" si="5"/>
        <v>0</v>
      </c>
      <c r="G64" s="33">
        <f t="shared" si="5"/>
        <v>0</v>
      </c>
      <c r="H64" s="33">
        <f t="shared" si="5"/>
        <v>0</v>
      </c>
      <c r="I64" s="33">
        <f t="shared" si="5"/>
        <v>0</v>
      </c>
      <c r="J64" s="33">
        <f t="shared" si="5"/>
        <v>0</v>
      </c>
      <c r="K64" s="33">
        <f t="shared" si="5"/>
        <v>0</v>
      </c>
    </row>
    <row r="65" spans="1:13" x14ac:dyDescent="0.25">
      <c r="A65" s="124">
        <v>52</v>
      </c>
      <c r="B65" s="29" t="s">
        <v>171</v>
      </c>
      <c r="C65" s="30">
        <f t="shared" si="1"/>
        <v>36226</v>
      </c>
      <c r="D65" s="30"/>
      <c r="E65" s="30">
        <v>36226</v>
      </c>
      <c r="F65" s="30"/>
      <c r="G65" s="30"/>
      <c r="H65" s="30"/>
      <c r="I65" s="30"/>
      <c r="J65" s="30"/>
      <c r="K65" s="30"/>
      <c r="L65" s="15"/>
      <c r="M65" s="15"/>
    </row>
    <row r="66" spans="1:13" x14ac:dyDescent="0.25">
      <c r="A66" s="124">
        <v>53</v>
      </c>
      <c r="B66" s="29" t="s">
        <v>344</v>
      </c>
      <c r="C66" s="30">
        <f t="shared" si="1"/>
        <v>42000</v>
      </c>
      <c r="D66" s="30"/>
      <c r="E66" s="30">
        <v>42000</v>
      </c>
      <c r="F66" s="30"/>
      <c r="G66" s="28"/>
      <c r="H66" s="28"/>
      <c r="I66" s="28"/>
      <c r="J66" s="28"/>
      <c r="K66" s="28"/>
      <c r="L66" s="15"/>
      <c r="M66" s="15"/>
    </row>
    <row r="67" spans="1:13" x14ac:dyDescent="0.25">
      <c r="A67" s="124">
        <v>54</v>
      </c>
      <c r="B67" s="29" t="s">
        <v>345</v>
      </c>
      <c r="C67" s="30">
        <f t="shared" si="1"/>
        <v>98000</v>
      </c>
      <c r="D67" s="30"/>
      <c r="E67" s="30">
        <v>98000</v>
      </c>
      <c r="F67" s="30"/>
      <c r="G67" s="28"/>
      <c r="H67" s="28"/>
      <c r="I67" s="28"/>
      <c r="J67" s="28"/>
      <c r="K67" s="28"/>
      <c r="L67" s="15"/>
      <c r="M67" s="15"/>
    </row>
    <row r="68" spans="1:13" x14ac:dyDescent="0.25">
      <c r="A68" s="31" t="s">
        <v>311</v>
      </c>
      <c r="B68" s="32" t="s">
        <v>346</v>
      </c>
      <c r="C68" s="33">
        <f t="shared" si="1"/>
        <v>13115</v>
      </c>
      <c r="D68" s="33">
        <f>SUM(D69:D70)</f>
        <v>0</v>
      </c>
      <c r="E68" s="33">
        <f t="shared" ref="E68:K68" si="6">SUM(E69:E70)</f>
        <v>13115</v>
      </c>
      <c r="F68" s="33">
        <f t="shared" si="6"/>
        <v>0</v>
      </c>
      <c r="G68" s="33">
        <f t="shared" si="6"/>
        <v>0</v>
      </c>
      <c r="H68" s="33">
        <f t="shared" si="6"/>
        <v>0</v>
      </c>
      <c r="I68" s="33">
        <f t="shared" si="6"/>
        <v>0</v>
      </c>
      <c r="J68" s="33">
        <f t="shared" si="6"/>
        <v>0</v>
      </c>
      <c r="K68" s="33">
        <f t="shared" si="6"/>
        <v>0</v>
      </c>
      <c r="L68" s="15"/>
      <c r="M68" s="15"/>
    </row>
    <row r="69" spans="1:13" x14ac:dyDescent="0.25">
      <c r="A69" s="124">
        <v>55</v>
      </c>
      <c r="B69" s="29" t="s">
        <v>173</v>
      </c>
      <c r="C69" s="30">
        <f t="shared" si="1"/>
        <v>11101</v>
      </c>
      <c r="D69" s="30"/>
      <c r="E69" s="30">
        <v>11101</v>
      </c>
      <c r="F69" s="30"/>
      <c r="G69" s="30"/>
      <c r="H69" s="30"/>
      <c r="I69" s="30"/>
      <c r="J69" s="30"/>
      <c r="K69" s="30"/>
      <c r="L69" s="15"/>
      <c r="M69" s="15"/>
    </row>
    <row r="70" spans="1:13" x14ac:dyDescent="0.25">
      <c r="A70" s="124">
        <v>56</v>
      </c>
      <c r="B70" s="29" t="s">
        <v>172</v>
      </c>
      <c r="C70" s="30">
        <f t="shared" si="1"/>
        <v>2014</v>
      </c>
      <c r="D70" s="30"/>
      <c r="E70" s="30">
        <v>2014</v>
      </c>
      <c r="F70" s="30"/>
      <c r="G70" s="28"/>
      <c r="H70" s="28"/>
      <c r="I70" s="28"/>
      <c r="J70" s="28"/>
      <c r="K70" s="28"/>
      <c r="L70" s="15"/>
      <c r="M70" s="15"/>
    </row>
    <row r="71" spans="1:13" s="211" customFormat="1" x14ac:dyDescent="0.25">
      <c r="A71" s="31" t="s">
        <v>312</v>
      </c>
      <c r="B71" s="32" t="s">
        <v>347</v>
      </c>
      <c r="C71" s="33">
        <f t="shared" si="1"/>
        <v>818637</v>
      </c>
      <c r="D71" s="33">
        <f>SUM(D72:D76)</f>
        <v>0</v>
      </c>
      <c r="E71" s="33">
        <f t="shared" ref="E71:K71" si="7">SUM(E72:E76)</f>
        <v>746724</v>
      </c>
      <c r="F71" s="33">
        <f t="shared" si="7"/>
        <v>0</v>
      </c>
      <c r="G71" s="33">
        <f t="shared" si="7"/>
        <v>0</v>
      </c>
      <c r="H71" s="33">
        <f t="shared" si="7"/>
        <v>0</v>
      </c>
      <c r="I71" s="33">
        <f t="shared" si="7"/>
        <v>0</v>
      </c>
      <c r="J71" s="33">
        <f t="shared" si="7"/>
        <v>71913</v>
      </c>
      <c r="K71" s="33">
        <f t="shared" si="7"/>
        <v>0</v>
      </c>
    </row>
    <row r="72" spans="1:13" x14ac:dyDescent="0.25">
      <c r="A72" s="124">
        <v>57</v>
      </c>
      <c r="B72" s="29" t="s">
        <v>348</v>
      </c>
      <c r="C72" s="30">
        <f t="shared" si="1"/>
        <v>117034</v>
      </c>
      <c r="D72" s="30"/>
      <c r="E72" s="30">
        <v>117034</v>
      </c>
      <c r="F72" s="30"/>
      <c r="G72" s="28"/>
      <c r="H72" s="28"/>
      <c r="I72" s="28"/>
      <c r="J72" s="28"/>
      <c r="K72" s="28"/>
      <c r="L72" s="15"/>
      <c r="M72" s="15"/>
    </row>
    <row r="73" spans="1:13" x14ac:dyDescent="0.25">
      <c r="A73" s="124">
        <v>58</v>
      </c>
      <c r="B73" s="29" t="s">
        <v>349</v>
      </c>
      <c r="C73" s="30">
        <f t="shared" ref="C73:C97" si="8">+D73+E73+F73+G73+H73+I73+J73+K73</f>
        <v>103632</v>
      </c>
      <c r="D73" s="30"/>
      <c r="E73" s="30">
        <v>103632</v>
      </c>
      <c r="F73" s="30"/>
      <c r="G73" s="28"/>
      <c r="H73" s="28"/>
      <c r="I73" s="28"/>
      <c r="J73" s="28"/>
      <c r="K73" s="28"/>
      <c r="L73" s="15"/>
      <c r="M73" s="15"/>
    </row>
    <row r="74" spans="1:13" x14ac:dyDescent="0.25">
      <c r="A74" s="124">
        <v>59</v>
      </c>
      <c r="B74" s="29" t="s">
        <v>350</v>
      </c>
      <c r="C74" s="30">
        <f t="shared" si="8"/>
        <v>13507</v>
      </c>
      <c r="D74" s="30"/>
      <c r="E74" s="30">
        <v>13507</v>
      </c>
      <c r="F74" s="30"/>
      <c r="G74" s="28"/>
      <c r="H74" s="28"/>
      <c r="I74" s="28"/>
      <c r="J74" s="28"/>
      <c r="K74" s="28"/>
      <c r="L74" s="15"/>
      <c r="M74" s="15"/>
    </row>
    <row r="75" spans="1:13" x14ac:dyDescent="0.25">
      <c r="A75" s="124">
        <v>60</v>
      </c>
      <c r="B75" s="29" t="s">
        <v>351</v>
      </c>
      <c r="C75" s="30">
        <f t="shared" si="8"/>
        <v>512551</v>
      </c>
      <c r="D75" s="30"/>
      <c r="E75" s="30">
        <v>512551</v>
      </c>
      <c r="F75" s="30"/>
      <c r="G75" s="28"/>
      <c r="H75" s="28"/>
      <c r="I75" s="28"/>
      <c r="J75" s="28"/>
      <c r="K75" s="28"/>
      <c r="L75" s="15"/>
      <c r="M75" s="15"/>
    </row>
    <row r="76" spans="1:13" x14ac:dyDescent="0.25">
      <c r="A76" s="124">
        <v>61</v>
      </c>
      <c r="B76" s="29" t="s">
        <v>313</v>
      </c>
      <c r="C76" s="30">
        <f t="shared" si="8"/>
        <v>71913</v>
      </c>
      <c r="D76" s="30"/>
      <c r="E76" s="30"/>
      <c r="F76" s="30"/>
      <c r="G76" s="28"/>
      <c r="H76" s="28"/>
      <c r="I76" s="28"/>
      <c r="J76" s="28">
        <v>71913</v>
      </c>
      <c r="K76" s="28"/>
      <c r="L76" s="15"/>
      <c r="M76" s="15"/>
    </row>
    <row r="77" spans="1:13" ht="31.5" x14ac:dyDescent="0.25">
      <c r="A77" s="34" t="s">
        <v>7</v>
      </c>
      <c r="B77" s="37" t="s">
        <v>260</v>
      </c>
      <c r="C77" s="26">
        <f t="shared" si="8"/>
        <v>8500</v>
      </c>
      <c r="D77" s="26"/>
      <c r="E77" s="26"/>
      <c r="F77" s="26">
        <v>8500</v>
      </c>
      <c r="G77" s="26"/>
      <c r="H77" s="26"/>
      <c r="I77" s="26"/>
      <c r="J77" s="26"/>
      <c r="K77" s="26"/>
      <c r="L77" s="15"/>
      <c r="M77" s="15"/>
    </row>
    <row r="78" spans="1:13" ht="18.75" customHeight="1" x14ac:dyDescent="0.25">
      <c r="A78" s="34" t="s">
        <v>8</v>
      </c>
      <c r="B78" s="37" t="s">
        <v>185</v>
      </c>
      <c r="C78" s="26">
        <f t="shared" si="8"/>
        <v>1170</v>
      </c>
      <c r="D78" s="26"/>
      <c r="E78" s="26"/>
      <c r="F78" s="26"/>
      <c r="G78" s="26">
        <v>1170</v>
      </c>
      <c r="H78" s="26"/>
      <c r="I78" s="26"/>
      <c r="J78" s="26"/>
      <c r="K78" s="26"/>
      <c r="L78" s="15"/>
      <c r="M78" s="15"/>
    </row>
    <row r="79" spans="1:13" x14ac:dyDescent="0.25">
      <c r="A79" s="34" t="s">
        <v>9</v>
      </c>
      <c r="B79" s="37" t="s">
        <v>105</v>
      </c>
      <c r="C79" s="26">
        <f t="shared" si="8"/>
        <v>197600</v>
      </c>
      <c r="D79" s="26"/>
      <c r="E79" s="26"/>
      <c r="F79" s="26"/>
      <c r="G79" s="26"/>
      <c r="H79" s="26">
        <v>197600</v>
      </c>
      <c r="I79" s="26"/>
      <c r="J79" s="26"/>
      <c r="K79" s="26"/>
      <c r="L79" s="15"/>
      <c r="M79" s="15"/>
    </row>
    <row r="80" spans="1:13" ht="18.75" customHeight="1" x14ac:dyDescent="0.25">
      <c r="A80" s="34" t="s">
        <v>17</v>
      </c>
      <c r="B80" s="37" t="s">
        <v>222</v>
      </c>
      <c r="C80" s="26">
        <f t="shared" si="8"/>
        <v>0</v>
      </c>
      <c r="D80" s="26"/>
      <c r="E80" s="26"/>
      <c r="F80" s="26"/>
      <c r="G80" s="26"/>
      <c r="H80" s="26"/>
      <c r="I80" s="26"/>
      <c r="J80" s="26"/>
      <c r="K80" s="26"/>
      <c r="L80" s="15"/>
      <c r="M80" s="15"/>
    </row>
    <row r="81" spans="1:13" s="211" customFormat="1" x14ac:dyDescent="0.25">
      <c r="A81" s="31" t="s">
        <v>62</v>
      </c>
      <c r="B81" s="32" t="s">
        <v>247</v>
      </c>
      <c r="C81" s="33">
        <f t="shared" si="8"/>
        <v>4697419</v>
      </c>
      <c r="D81" s="33">
        <f>+D82+D85+D96</f>
        <v>4080469</v>
      </c>
      <c r="E81" s="33">
        <f t="shared" ref="E81:K81" si="9">+E82+E85+E96</f>
        <v>264843</v>
      </c>
      <c r="F81" s="33">
        <f t="shared" si="9"/>
        <v>0</v>
      </c>
      <c r="G81" s="33">
        <f t="shared" si="9"/>
        <v>0</v>
      </c>
      <c r="H81" s="33">
        <f t="shared" si="9"/>
        <v>0</v>
      </c>
      <c r="I81" s="33">
        <f t="shared" si="9"/>
        <v>0</v>
      </c>
      <c r="J81" s="33">
        <f t="shared" si="9"/>
        <v>352107</v>
      </c>
      <c r="K81" s="33">
        <f t="shared" si="9"/>
        <v>0</v>
      </c>
    </row>
    <row r="82" spans="1:13" x14ac:dyDescent="0.25">
      <c r="A82" s="124">
        <v>1</v>
      </c>
      <c r="B82" s="29" t="s">
        <v>314</v>
      </c>
      <c r="C82" s="30">
        <f t="shared" si="8"/>
        <v>4080469</v>
      </c>
      <c r="D82" s="30">
        <f>+D83+D84</f>
        <v>4080469</v>
      </c>
      <c r="E82" s="30">
        <f t="shared" ref="E82:K82" si="10">+E83+E84</f>
        <v>0</v>
      </c>
      <c r="F82" s="30">
        <f t="shared" si="10"/>
        <v>0</v>
      </c>
      <c r="G82" s="30">
        <f t="shared" si="10"/>
        <v>0</v>
      </c>
      <c r="H82" s="30">
        <f t="shared" si="10"/>
        <v>0</v>
      </c>
      <c r="I82" s="30">
        <f t="shared" si="10"/>
        <v>0</v>
      </c>
      <c r="J82" s="30">
        <f t="shared" si="10"/>
        <v>0</v>
      </c>
      <c r="K82" s="30">
        <f t="shared" si="10"/>
        <v>0</v>
      </c>
      <c r="L82" s="15"/>
      <c r="M82" s="15"/>
    </row>
    <row r="83" spans="1:13" x14ac:dyDescent="0.25">
      <c r="A83" s="124"/>
      <c r="B83" s="29" t="s">
        <v>315</v>
      </c>
      <c r="C83" s="30">
        <f t="shared" si="8"/>
        <v>60002</v>
      </c>
      <c r="D83" s="30">
        <v>60002</v>
      </c>
      <c r="E83" s="30"/>
      <c r="F83" s="30"/>
      <c r="G83" s="28"/>
      <c r="H83" s="28"/>
      <c r="I83" s="28"/>
      <c r="J83" s="28"/>
      <c r="K83" s="28"/>
      <c r="L83" s="15"/>
      <c r="M83" s="15"/>
    </row>
    <row r="84" spans="1:13" x14ac:dyDescent="0.25">
      <c r="A84" s="124"/>
      <c r="B84" s="29" t="s">
        <v>316</v>
      </c>
      <c r="C84" s="30">
        <f t="shared" si="8"/>
        <v>4020467</v>
      </c>
      <c r="D84" s="30">
        <v>4020467</v>
      </c>
      <c r="E84" s="30"/>
      <c r="F84" s="30"/>
      <c r="G84" s="28"/>
      <c r="H84" s="28"/>
      <c r="I84" s="28"/>
      <c r="J84" s="28"/>
      <c r="K84" s="28"/>
      <c r="L84" s="15"/>
      <c r="M84" s="15"/>
    </row>
    <row r="85" spans="1:13" x14ac:dyDescent="0.25">
      <c r="A85" s="209">
        <v>2</v>
      </c>
      <c r="B85" s="186" t="s">
        <v>14</v>
      </c>
      <c r="C85" s="187">
        <f t="shared" si="8"/>
        <v>264843</v>
      </c>
      <c r="D85" s="187"/>
      <c r="E85" s="187">
        <f>+E86+E87</f>
        <v>264843</v>
      </c>
      <c r="F85" s="187">
        <f t="shared" ref="F85:K85" si="11">+F86+F87</f>
        <v>0</v>
      </c>
      <c r="G85" s="187">
        <f t="shared" si="11"/>
        <v>0</v>
      </c>
      <c r="H85" s="187">
        <f t="shared" si="11"/>
        <v>0</v>
      </c>
      <c r="I85" s="187">
        <f t="shared" si="11"/>
        <v>0</v>
      </c>
      <c r="J85" s="187">
        <f t="shared" si="11"/>
        <v>0</v>
      </c>
      <c r="K85" s="187">
        <f t="shared" si="11"/>
        <v>0</v>
      </c>
      <c r="L85" s="15"/>
      <c r="M85" s="15"/>
    </row>
    <row r="86" spans="1:13" x14ac:dyDescent="0.25">
      <c r="A86" s="209"/>
      <c r="B86" s="186" t="s">
        <v>315</v>
      </c>
      <c r="C86" s="187">
        <f t="shared" si="8"/>
        <v>0</v>
      </c>
      <c r="D86" s="187"/>
      <c r="E86" s="187"/>
      <c r="F86" s="187"/>
      <c r="G86" s="188"/>
      <c r="H86" s="188"/>
      <c r="I86" s="188"/>
      <c r="J86" s="188"/>
      <c r="K86" s="188"/>
      <c r="L86" s="15"/>
      <c r="M86" s="15"/>
    </row>
    <row r="87" spans="1:13" x14ac:dyDescent="0.25">
      <c r="A87" s="209"/>
      <c r="B87" s="186" t="s">
        <v>316</v>
      </c>
      <c r="C87" s="187">
        <f t="shared" si="8"/>
        <v>264843</v>
      </c>
      <c r="D87" s="187"/>
      <c r="E87" s="187">
        <f>SUM(E88:E95)</f>
        <v>264843</v>
      </c>
      <c r="F87" s="187"/>
      <c r="G87" s="188"/>
      <c r="H87" s="188"/>
      <c r="I87" s="188"/>
      <c r="J87" s="188"/>
      <c r="K87" s="188"/>
      <c r="L87" s="15"/>
      <c r="M87" s="15"/>
    </row>
    <row r="88" spans="1:13" x14ac:dyDescent="0.25">
      <c r="A88" s="209"/>
      <c r="B88" s="186" t="s">
        <v>352</v>
      </c>
      <c r="C88" s="187">
        <f t="shared" si="8"/>
        <v>528</v>
      </c>
      <c r="D88" s="187"/>
      <c r="E88" s="187">
        <v>528</v>
      </c>
      <c r="F88" s="187"/>
      <c r="G88" s="188"/>
      <c r="H88" s="188"/>
      <c r="I88" s="188"/>
      <c r="J88" s="188"/>
      <c r="K88" s="188"/>
      <c r="L88" s="15"/>
      <c r="M88" s="15"/>
    </row>
    <row r="89" spans="1:13" x14ac:dyDescent="0.25">
      <c r="A89" s="209"/>
      <c r="B89" s="186" t="s">
        <v>353</v>
      </c>
      <c r="C89" s="187">
        <f t="shared" si="8"/>
        <v>160</v>
      </c>
      <c r="D89" s="187"/>
      <c r="E89" s="187">
        <v>160</v>
      </c>
      <c r="F89" s="187"/>
      <c r="G89" s="188"/>
      <c r="H89" s="188"/>
      <c r="I89" s="188"/>
      <c r="J89" s="188"/>
      <c r="K89" s="188"/>
      <c r="L89" s="15"/>
      <c r="M89" s="15"/>
    </row>
    <row r="90" spans="1:13" x14ac:dyDescent="0.25">
      <c r="A90" s="209"/>
      <c r="B90" s="186" t="s">
        <v>354</v>
      </c>
      <c r="C90" s="187">
        <f t="shared" si="8"/>
        <v>59115</v>
      </c>
      <c r="D90" s="187"/>
      <c r="E90" s="187">
        <v>59115</v>
      </c>
      <c r="F90" s="187"/>
      <c r="G90" s="188"/>
      <c r="H90" s="188"/>
      <c r="I90" s="188"/>
      <c r="J90" s="188"/>
      <c r="K90" s="188"/>
      <c r="L90" s="15"/>
      <c r="M90" s="15"/>
    </row>
    <row r="91" spans="1:13" x14ac:dyDescent="0.25">
      <c r="A91" s="209"/>
      <c r="B91" s="186" t="s">
        <v>355</v>
      </c>
      <c r="C91" s="187">
        <f t="shared" si="8"/>
        <v>119099</v>
      </c>
      <c r="D91" s="187"/>
      <c r="E91" s="187">
        <v>119099</v>
      </c>
      <c r="F91" s="187"/>
      <c r="G91" s="188"/>
      <c r="H91" s="188"/>
      <c r="I91" s="188"/>
      <c r="J91" s="188"/>
      <c r="K91" s="188"/>
      <c r="L91" s="15"/>
      <c r="M91" s="15"/>
    </row>
    <row r="92" spans="1:13" x14ac:dyDescent="0.25">
      <c r="A92" s="209"/>
      <c r="B92" s="186" t="s">
        <v>356</v>
      </c>
      <c r="C92" s="187">
        <f t="shared" si="8"/>
        <v>13919</v>
      </c>
      <c r="D92" s="187"/>
      <c r="E92" s="187">
        <v>13919</v>
      </c>
      <c r="F92" s="187"/>
      <c r="G92" s="188"/>
      <c r="H92" s="188"/>
      <c r="I92" s="188"/>
      <c r="J92" s="188"/>
      <c r="K92" s="188"/>
      <c r="L92" s="15"/>
      <c r="M92" s="15"/>
    </row>
    <row r="93" spans="1:13" x14ac:dyDescent="0.25">
      <c r="A93" s="209"/>
      <c r="B93" s="186" t="s">
        <v>317</v>
      </c>
      <c r="C93" s="187">
        <f t="shared" si="8"/>
        <v>1711</v>
      </c>
      <c r="D93" s="187"/>
      <c r="E93" s="187">
        <v>1711</v>
      </c>
      <c r="F93" s="187"/>
      <c r="G93" s="188"/>
      <c r="H93" s="188"/>
      <c r="I93" s="188"/>
      <c r="J93" s="188"/>
      <c r="K93" s="188"/>
      <c r="L93" s="15"/>
      <c r="M93" s="15"/>
    </row>
    <row r="94" spans="1:13" x14ac:dyDescent="0.25">
      <c r="A94" s="209"/>
      <c r="B94" s="186" t="s">
        <v>357</v>
      </c>
      <c r="C94" s="187">
        <f t="shared" si="8"/>
        <v>1410</v>
      </c>
      <c r="D94" s="187"/>
      <c r="E94" s="187">
        <v>1410</v>
      </c>
      <c r="F94" s="187"/>
      <c r="G94" s="188"/>
      <c r="H94" s="188"/>
      <c r="I94" s="188"/>
      <c r="J94" s="188"/>
      <c r="K94" s="188"/>
      <c r="L94" s="15"/>
      <c r="M94" s="15"/>
    </row>
    <row r="95" spans="1:13" x14ac:dyDescent="0.25">
      <c r="A95" s="209"/>
      <c r="B95" s="186" t="s">
        <v>318</v>
      </c>
      <c r="C95" s="187">
        <f t="shared" si="8"/>
        <v>68901</v>
      </c>
      <c r="D95" s="187"/>
      <c r="E95" s="187">
        <v>68901</v>
      </c>
      <c r="F95" s="187"/>
      <c r="G95" s="188"/>
      <c r="H95" s="188"/>
      <c r="I95" s="188"/>
      <c r="J95" s="188"/>
      <c r="K95" s="188"/>
      <c r="L95" s="15"/>
      <c r="M95" s="15"/>
    </row>
    <row r="96" spans="1:13" x14ac:dyDescent="0.25">
      <c r="A96" s="209">
        <v>3</v>
      </c>
      <c r="B96" s="186" t="s">
        <v>319</v>
      </c>
      <c r="C96" s="187">
        <f t="shared" si="8"/>
        <v>352107</v>
      </c>
      <c r="D96" s="187"/>
      <c r="E96" s="187"/>
      <c r="F96" s="187"/>
      <c r="G96" s="188"/>
      <c r="H96" s="188"/>
      <c r="I96" s="188"/>
      <c r="J96" s="188">
        <v>352107</v>
      </c>
      <c r="K96" s="188"/>
      <c r="L96" s="15"/>
      <c r="M96" s="15"/>
    </row>
    <row r="97" spans="1:13" ht="18.75" customHeight="1" x14ac:dyDescent="0.25">
      <c r="A97" s="183" t="s">
        <v>106</v>
      </c>
      <c r="B97" s="184" t="s">
        <v>77</v>
      </c>
      <c r="C97" s="185">
        <f t="shared" si="8"/>
        <v>0</v>
      </c>
      <c r="D97" s="185"/>
      <c r="E97" s="185"/>
      <c r="F97" s="185"/>
      <c r="G97" s="185"/>
      <c r="H97" s="185"/>
      <c r="I97" s="185"/>
      <c r="J97" s="185"/>
      <c r="K97" s="185"/>
      <c r="L97" s="15"/>
      <c r="M97" s="15"/>
    </row>
  </sheetData>
  <mergeCells count="17">
    <mergeCell ref="I1:K1"/>
    <mergeCell ref="I4:K4"/>
    <mergeCell ref="G4:H4"/>
    <mergeCell ref="G1:H1"/>
    <mergeCell ref="F5:F6"/>
    <mergeCell ref="I5:I6"/>
    <mergeCell ref="G5:G6"/>
    <mergeCell ref="H5:H6"/>
    <mergeCell ref="A3:M3"/>
    <mergeCell ref="A5:A6"/>
    <mergeCell ref="B5:B6"/>
    <mergeCell ref="J5:J6"/>
    <mergeCell ref="K5:K6"/>
    <mergeCell ref="A2:K2"/>
    <mergeCell ref="C5:C6"/>
    <mergeCell ref="D5:D6"/>
    <mergeCell ref="E5:E6"/>
  </mergeCells>
  <printOptions horizontalCentered="1"/>
  <pageMargins left="0.17" right="0" top="0.35" bottom="0.45" header="0.38" footer="0.4"/>
  <pageSetup paperSize="9" scale="60"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V86"/>
  <sheetViews>
    <sheetView workbookViewId="0">
      <pane xSplit="2" ySplit="3" topLeftCell="E4" activePane="bottomRight" state="frozen"/>
      <selection pane="topRight" activeCell="C1" sqref="C1"/>
      <selection pane="bottomLeft" activeCell="A9" sqref="A9"/>
      <selection pane="bottomRight" activeCell="R13" sqref="R13"/>
    </sheetView>
  </sheetViews>
  <sheetFormatPr defaultColWidth="9.140625" defaultRowHeight="15" x14ac:dyDescent="0.25"/>
  <cols>
    <col min="1" max="1" width="6" style="125" customWidth="1"/>
    <col min="2" max="2" width="51.28515625" style="126" bestFit="1" customWidth="1"/>
    <col min="3" max="4" width="11.5703125" style="126" bestFit="1" customWidth="1"/>
    <col min="5" max="5" width="8.42578125" style="126" customWidth="1"/>
    <col min="6" max="6" width="10" style="126" customWidth="1"/>
    <col min="7" max="7" width="9.140625" style="126"/>
    <col min="8" max="8" width="12.140625" style="126" customWidth="1"/>
    <col min="9" max="9" width="9.7109375" style="126" customWidth="1"/>
    <col min="10" max="10" width="9.140625" style="126"/>
    <col min="11" max="11" width="10.140625" style="126" customWidth="1"/>
    <col min="12" max="12" width="9.140625" style="126"/>
    <col min="13" max="13" width="10.28515625" style="126" customWidth="1"/>
    <col min="14" max="14" width="10.5703125" style="126" customWidth="1"/>
    <col min="15" max="15" width="10" style="126" customWidth="1"/>
    <col min="16" max="16" width="9.85546875" style="126" bestFit="1" customWidth="1"/>
    <col min="17" max="17" width="9.5703125" style="126" customWidth="1"/>
    <col min="18" max="18" width="10" style="126" customWidth="1"/>
    <col min="19" max="19" width="10.5703125" style="126" customWidth="1"/>
    <col min="20" max="20" width="10.140625" style="127" bestFit="1" customWidth="1"/>
    <col min="21" max="21" width="11.140625" style="128" customWidth="1"/>
    <col min="22" max="16384" width="9.140625" style="126"/>
  </cols>
  <sheetData>
    <row r="1" spans="1:22" ht="15" customHeight="1" x14ac:dyDescent="0.25">
      <c r="O1" s="273" t="s">
        <v>251</v>
      </c>
      <c r="P1" s="273"/>
      <c r="Q1" s="273"/>
      <c r="R1" s="273"/>
      <c r="S1" s="273"/>
      <c r="T1" s="136"/>
      <c r="U1" s="136"/>
    </row>
    <row r="2" spans="1:22" ht="16.5" x14ac:dyDescent="0.25">
      <c r="A2" s="283" t="s">
        <v>334</v>
      </c>
      <c r="B2" s="283"/>
      <c r="C2" s="283"/>
      <c r="D2" s="283"/>
      <c r="E2" s="283"/>
      <c r="F2" s="283"/>
      <c r="G2" s="283"/>
      <c r="H2" s="283"/>
      <c r="I2" s="283"/>
      <c r="J2" s="283"/>
      <c r="K2" s="283"/>
      <c r="L2" s="283"/>
      <c r="M2" s="283"/>
      <c r="N2" s="283"/>
      <c r="O2" s="283"/>
      <c r="P2" s="283"/>
      <c r="Q2" s="283"/>
      <c r="R2" s="283"/>
      <c r="S2" s="283"/>
    </row>
    <row r="3" spans="1:22" ht="15.75" x14ac:dyDescent="0.25">
      <c r="A3" s="129"/>
      <c r="B3" s="130"/>
      <c r="C3" s="131"/>
      <c r="D3" s="132"/>
      <c r="E3" s="132"/>
      <c r="F3" s="132"/>
      <c r="G3" s="133"/>
      <c r="H3" s="133"/>
      <c r="I3" s="133"/>
      <c r="J3" s="284"/>
      <c r="K3" s="284"/>
      <c r="L3" s="284"/>
      <c r="M3" s="134"/>
      <c r="N3" s="135"/>
      <c r="O3" s="282" t="s">
        <v>140</v>
      </c>
      <c r="P3" s="282"/>
      <c r="Q3" s="282"/>
      <c r="R3" s="282"/>
      <c r="S3" s="282"/>
    </row>
    <row r="4" spans="1:22" ht="18.75" customHeight="1" x14ac:dyDescent="0.25">
      <c r="A4" s="285" t="s">
        <v>0</v>
      </c>
      <c r="B4" s="285" t="s">
        <v>174</v>
      </c>
      <c r="C4" s="287" t="s">
        <v>175</v>
      </c>
      <c r="D4" s="279" t="s">
        <v>212</v>
      </c>
      <c r="E4" s="279" t="s">
        <v>200</v>
      </c>
      <c r="F4" s="279" t="s">
        <v>82</v>
      </c>
      <c r="G4" s="279" t="s">
        <v>201</v>
      </c>
      <c r="H4" s="279" t="s">
        <v>202</v>
      </c>
      <c r="I4" s="279" t="s">
        <v>85</v>
      </c>
      <c r="J4" s="279" t="s">
        <v>203</v>
      </c>
      <c r="K4" s="279" t="s">
        <v>87</v>
      </c>
      <c r="L4" s="279" t="s">
        <v>88</v>
      </c>
      <c r="M4" s="279" t="s">
        <v>89</v>
      </c>
      <c r="N4" s="289" t="s">
        <v>22</v>
      </c>
      <c r="O4" s="290"/>
      <c r="P4" s="291"/>
      <c r="Q4" s="279" t="s">
        <v>204</v>
      </c>
      <c r="R4" s="279" t="s">
        <v>91</v>
      </c>
      <c r="S4" s="279" t="s">
        <v>320</v>
      </c>
      <c r="T4" s="279" t="s">
        <v>358</v>
      </c>
      <c r="U4" s="126"/>
    </row>
    <row r="5" spans="1:22" ht="15" customHeight="1" x14ac:dyDescent="0.25">
      <c r="A5" s="286"/>
      <c r="B5" s="286"/>
      <c r="C5" s="288"/>
      <c r="D5" s="280"/>
      <c r="E5" s="280"/>
      <c r="F5" s="280"/>
      <c r="G5" s="280"/>
      <c r="H5" s="280"/>
      <c r="I5" s="280"/>
      <c r="J5" s="280"/>
      <c r="K5" s="280"/>
      <c r="L5" s="280"/>
      <c r="M5" s="280"/>
      <c r="N5" s="279" t="s">
        <v>95</v>
      </c>
      <c r="O5" s="279" t="s">
        <v>205</v>
      </c>
      <c r="P5" s="279" t="s">
        <v>206</v>
      </c>
      <c r="Q5" s="280"/>
      <c r="R5" s="280"/>
      <c r="S5" s="280"/>
      <c r="T5" s="280"/>
      <c r="U5" s="126"/>
    </row>
    <row r="6" spans="1:22" ht="62.25" customHeight="1" x14ac:dyDescent="0.25">
      <c r="A6" s="286"/>
      <c r="B6" s="286"/>
      <c r="C6" s="288"/>
      <c r="D6" s="281"/>
      <c r="E6" s="281"/>
      <c r="F6" s="281"/>
      <c r="G6" s="281"/>
      <c r="H6" s="281"/>
      <c r="I6" s="281"/>
      <c r="J6" s="281"/>
      <c r="K6" s="281"/>
      <c r="L6" s="281"/>
      <c r="M6" s="281"/>
      <c r="N6" s="281"/>
      <c r="O6" s="281"/>
      <c r="P6" s="281"/>
      <c r="Q6" s="281"/>
      <c r="R6" s="281"/>
      <c r="S6" s="281"/>
      <c r="T6" s="281"/>
      <c r="U6" s="126"/>
    </row>
    <row r="7" spans="1:22" ht="15.75" x14ac:dyDescent="0.25">
      <c r="A7" s="226" t="s">
        <v>2</v>
      </c>
      <c r="B7" s="226" t="s">
        <v>3</v>
      </c>
      <c r="C7" s="226">
        <v>1</v>
      </c>
      <c r="D7" s="227">
        <v>2</v>
      </c>
      <c r="E7" s="226">
        <v>3</v>
      </c>
      <c r="F7" s="227">
        <v>4</v>
      </c>
      <c r="G7" s="227">
        <v>5</v>
      </c>
      <c r="H7" s="226">
        <v>6</v>
      </c>
      <c r="I7" s="227">
        <v>7</v>
      </c>
      <c r="J7" s="227">
        <v>8</v>
      </c>
      <c r="K7" s="226">
        <v>9</v>
      </c>
      <c r="L7" s="227">
        <v>10</v>
      </c>
      <c r="M7" s="227">
        <v>11</v>
      </c>
      <c r="N7" s="227">
        <v>12</v>
      </c>
      <c r="O7" s="227">
        <v>13</v>
      </c>
      <c r="P7" s="226">
        <v>14</v>
      </c>
      <c r="Q7" s="227">
        <v>15</v>
      </c>
      <c r="R7" s="226">
        <v>16</v>
      </c>
      <c r="S7" s="226">
        <v>17</v>
      </c>
      <c r="T7" s="226">
        <v>18</v>
      </c>
      <c r="U7" s="126"/>
    </row>
    <row r="8" spans="1:22" x14ac:dyDescent="0.25">
      <c r="A8" s="228"/>
      <c r="B8" s="229" t="s">
        <v>248</v>
      </c>
      <c r="C8" s="230">
        <f t="shared" ref="C8:T8" si="0">+C9+C77</f>
        <v>4717599</v>
      </c>
      <c r="D8" s="230">
        <f t="shared" si="0"/>
        <v>1149683</v>
      </c>
      <c r="E8" s="230">
        <f t="shared" si="0"/>
        <v>43030</v>
      </c>
      <c r="F8" s="230">
        <f t="shared" si="0"/>
        <v>140000</v>
      </c>
      <c r="G8" s="230">
        <f t="shared" si="0"/>
        <v>36226</v>
      </c>
      <c r="H8" s="230">
        <f t="shared" si="0"/>
        <v>1191796</v>
      </c>
      <c r="I8" s="230">
        <f t="shared" si="0"/>
        <v>108046</v>
      </c>
      <c r="J8" s="230">
        <f t="shared" si="0"/>
        <v>14660</v>
      </c>
      <c r="K8" s="230">
        <f t="shared" si="0"/>
        <v>119766</v>
      </c>
      <c r="L8" s="230">
        <f t="shared" si="0"/>
        <v>19233</v>
      </c>
      <c r="M8" s="230">
        <f t="shared" si="0"/>
        <v>816523</v>
      </c>
      <c r="N8" s="230">
        <f t="shared" si="0"/>
        <v>33000</v>
      </c>
      <c r="O8" s="230">
        <f t="shared" si="0"/>
        <v>189942</v>
      </c>
      <c r="P8" s="230">
        <f t="shared" si="0"/>
        <v>73218</v>
      </c>
      <c r="Q8" s="230">
        <f t="shared" si="0"/>
        <v>528059</v>
      </c>
      <c r="R8" s="230">
        <f t="shared" si="0"/>
        <v>135715</v>
      </c>
      <c r="S8" s="230">
        <f t="shared" si="0"/>
        <v>290368</v>
      </c>
      <c r="T8" s="230">
        <f t="shared" si="0"/>
        <v>124494</v>
      </c>
      <c r="U8" s="126"/>
    </row>
    <row r="9" spans="1:22" x14ac:dyDescent="0.25">
      <c r="A9" s="231"/>
      <c r="B9" s="232" t="s">
        <v>249</v>
      </c>
      <c r="C9" s="233">
        <f>+C10+C40+C41+C64+C68+C71</f>
        <v>4400175</v>
      </c>
      <c r="D9" s="233">
        <f>+D10+D40+D41+D64+D68+D71</f>
        <v>1149683</v>
      </c>
      <c r="E9" s="233">
        <f t="shared" ref="E9:T9" si="1">+E10+E40+E41+E64+E68+E71</f>
        <v>43030</v>
      </c>
      <c r="F9" s="233">
        <f t="shared" si="1"/>
        <v>140000</v>
      </c>
      <c r="G9" s="233">
        <f t="shared" si="1"/>
        <v>36226</v>
      </c>
      <c r="H9" s="233">
        <f t="shared" si="1"/>
        <v>1132681</v>
      </c>
      <c r="I9" s="233">
        <f t="shared" si="1"/>
        <v>107358</v>
      </c>
      <c r="J9" s="233">
        <f t="shared" si="1"/>
        <v>14660</v>
      </c>
      <c r="K9" s="233">
        <f t="shared" si="1"/>
        <v>119766</v>
      </c>
      <c r="L9" s="233">
        <f t="shared" si="1"/>
        <v>19233</v>
      </c>
      <c r="M9" s="233">
        <f t="shared" si="1"/>
        <v>613194</v>
      </c>
      <c r="N9" s="233">
        <f t="shared" si="1"/>
        <v>33000</v>
      </c>
      <c r="O9" s="233">
        <f t="shared" si="1"/>
        <v>189942</v>
      </c>
      <c r="P9" s="233">
        <f t="shared" si="1"/>
        <v>73218</v>
      </c>
      <c r="Q9" s="233">
        <f t="shared" si="1"/>
        <v>528059</v>
      </c>
      <c r="R9" s="233">
        <f t="shared" si="1"/>
        <v>135715</v>
      </c>
      <c r="S9" s="233">
        <f t="shared" si="1"/>
        <v>288657</v>
      </c>
      <c r="T9" s="233">
        <f t="shared" si="1"/>
        <v>71913</v>
      </c>
      <c r="U9" s="234"/>
      <c r="V9" s="234"/>
    </row>
    <row r="10" spans="1:22" x14ac:dyDescent="0.25">
      <c r="A10" s="231" t="s">
        <v>11</v>
      </c>
      <c r="B10" s="235" t="s">
        <v>156</v>
      </c>
      <c r="C10" s="233">
        <f>SUM(C11:C39)</f>
        <v>3157920</v>
      </c>
      <c r="D10" s="233">
        <f>SUM(D11:D39)</f>
        <v>1145278</v>
      </c>
      <c r="E10" s="233">
        <f t="shared" ref="E10:T10" si="2">SUM(E11:E39)</f>
        <v>41346</v>
      </c>
      <c r="F10" s="233">
        <f t="shared" si="2"/>
        <v>0</v>
      </c>
      <c r="G10" s="233">
        <f t="shared" si="2"/>
        <v>0</v>
      </c>
      <c r="H10" s="233">
        <f t="shared" si="2"/>
        <v>612461</v>
      </c>
      <c r="I10" s="233">
        <f t="shared" si="2"/>
        <v>85169</v>
      </c>
      <c r="J10" s="233">
        <f t="shared" si="2"/>
        <v>14660</v>
      </c>
      <c r="K10" s="233">
        <f t="shared" si="2"/>
        <v>119766</v>
      </c>
      <c r="L10" s="233">
        <f t="shared" si="2"/>
        <v>18885</v>
      </c>
      <c r="M10" s="233">
        <f t="shared" si="2"/>
        <v>369332</v>
      </c>
      <c r="N10" s="233">
        <f t="shared" si="2"/>
        <v>33000</v>
      </c>
      <c r="O10" s="233">
        <f t="shared" si="2"/>
        <v>189942</v>
      </c>
      <c r="P10" s="233">
        <f t="shared" si="2"/>
        <v>64549</v>
      </c>
      <c r="Q10" s="233">
        <f t="shared" si="2"/>
        <v>382738</v>
      </c>
      <c r="R10" s="233">
        <f t="shared" si="2"/>
        <v>135715</v>
      </c>
      <c r="S10" s="233">
        <f t="shared" si="2"/>
        <v>232570</v>
      </c>
      <c r="T10" s="233">
        <f t="shared" si="2"/>
        <v>0</v>
      </c>
      <c r="U10" s="126"/>
    </row>
    <row r="11" spans="1:22" x14ac:dyDescent="0.25">
      <c r="A11" s="216">
        <v>1</v>
      </c>
      <c r="B11" s="217" t="s">
        <v>321</v>
      </c>
      <c r="C11" s="218">
        <f t="shared" ref="C11:C40" si="3">SUM(D11:T11)-N11-O11-P11</f>
        <v>15516</v>
      </c>
      <c r="D11" s="218">
        <v>30</v>
      </c>
      <c r="E11" s="218">
        <v>0</v>
      </c>
      <c r="F11" s="236"/>
      <c r="G11" s="236"/>
      <c r="H11" s="218">
        <v>0</v>
      </c>
      <c r="I11" s="218">
        <v>0</v>
      </c>
      <c r="J11" s="218">
        <v>0</v>
      </c>
      <c r="K11" s="218">
        <v>0</v>
      </c>
      <c r="L11" s="218">
        <v>0</v>
      </c>
      <c r="M11" s="218">
        <v>60</v>
      </c>
      <c r="N11" s="218">
        <v>0</v>
      </c>
      <c r="O11" s="218">
        <v>0</v>
      </c>
      <c r="P11" s="236">
        <v>60</v>
      </c>
      <c r="Q11" s="218">
        <v>15426</v>
      </c>
      <c r="R11" s="218">
        <v>0</v>
      </c>
      <c r="S11" s="218">
        <v>0</v>
      </c>
      <c r="T11" s="218"/>
      <c r="U11" s="126"/>
    </row>
    <row r="12" spans="1:22" x14ac:dyDescent="0.25">
      <c r="A12" s="216">
        <v>2</v>
      </c>
      <c r="B12" s="217" t="s">
        <v>263</v>
      </c>
      <c r="C12" s="218">
        <f t="shared" si="3"/>
        <v>30727</v>
      </c>
      <c r="D12" s="218">
        <v>80</v>
      </c>
      <c r="E12" s="218">
        <v>0</v>
      </c>
      <c r="F12" s="236"/>
      <c r="G12" s="236"/>
      <c r="H12" s="218">
        <v>0</v>
      </c>
      <c r="I12" s="218">
        <v>0</v>
      </c>
      <c r="J12" s="218">
        <v>0</v>
      </c>
      <c r="K12" s="218">
        <v>0</v>
      </c>
      <c r="L12" s="218">
        <v>0</v>
      </c>
      <c r="M12" s="218">
        <v>4267</v>
      </c>
      <c r="N12" s="218">
        <v>0</v>
      </c>
      <c r="O12" s="218">
        <v>0</v>
      </c>
      <c r="P12" s="236">
        <v>2407</v>
      </c>
      <c r="Q12" s="218">
        <v>26380</v>
      </c>
      <c r="R12" s="218">
        <v>0</v>
      </c>
      <c r="S12" s="218">
        <v>0</v>
      </c>
      <c r="T12" s="218"/>
      <c r="U12" s="126"/>
    </row>
    <row r="13" spans="1:22" x14ac:dyDescent="0.25">
      <c r="A13" s="216">
        <v>3</v>
      </c>
      <c r="B13" s="217" t="s">
        <v>157</v>
      </c>
      <c r="C13" s="218">
        <f t="shared" si="3"/>
        <v>6583</v>
      </c>
      <c r="D13" s="218">
        <v>0</v>
      </c>
      <c r="E13" s="218">
        <v>0</v>
      </c>
      <c r="F13" s="236"/>
      <c r="G13" s="236"/>
      <c r="H13" s="218">
        <v>0</v>
      </c>
      <c r="I13" s="218">
        <v>0</v>
      </c>
      <c r="J13" s="218">
        <v>0</v>
      </c>
      <c r="K13" s="218">
        <v>0</v>
      </c>
      <c r="L13" s="218">
        <v>0</v>
      </c>
      <c r="M13" s="218">
        <v>50</v>
      </c>
      <c r="N13" s="218">
        <v>0</v>
      </c>
      <c r="O13" s="218">
        <v>0</v>
      </c>
      <c r="P13" s="236">
        <v>50</v>
      </c>
      <c r="Q13" s="218">
        <v>4233</v>
      </c>
      <c r="R13" s="218">
        <v>0</v>
      </c>
      <c r="S13" s="218">
        <v>2300</v>
      </c>
      <c r="T13" s="218"/>
      <c r="U13" s="126"/>
    </row>
    <row r="14" spans="1:22" x14ac:dyDescent="0.25">
      <c r="A14" s="216">
        <v>4</v>
      </c>
      <c r="B14" s="217" t="s">
        <v>264</v>
      </c>
      <c r="C14" s="218">
        <f t="shared" si="3"/>
        <v>237147</v>
      </c>
      <c r="D14" s="218">
        <v>3625</v>
      </c>
      <c r="E14" s="218">
        <v>0</v>
      </c>
      <c r="F14" s="236"/>
      <c r="G14" s="236"/>
      <c r="H14" s="218">
        <v>0</v>
      </c>
      <c r="I14" s="218">
        <v>0</v>
      </c>
      <c r="J14" s="218">
        <v>0</v>
      </c>
      <c r="K14" s="218">
        <v>0</v>
      </c>
      <c r="L14" s="218">
        <v>84</v>
      </c>
      <c r="M14" s="218">
        <v>189942</v>
      </c>
      <c r="N14" s="218">
        <v>0</v>
      </c>
      <c r="O14" s="218">
        <v>189942</v>
      </c>
      <c r="P14" s="236">
        <v>0</v>
      </c>
      <c r="Q14" s="218">
        <v>43196</v>
      </c>
      <c r="R14" s="218">
        <v>0</v>
      </c>
      <c r="S14" s="218">
        <v>300</v>
      </c>
      <c r="T14" s="218"/>
      <c r="U14" s="126"/>
    </row>
    <row r="15" spans="1:22" x14ac:dyDescent="0.25">
      <c r="A15" s="216">
        <v>5</v>
      </c>
      <c r="B15" s="217" t="s">
        <v>265</v>
      </c>
      <c r="C15" s="218">
        <f t="shared" si="3"/>
        <v>13988</v>
      </c>
      <c r="D15" s="218">
        <v>0</v>
      </c>
      <c r="E15" s="218">
        <v>0</v>
      </c>
      <c r="F15" s="236"/>
      <c r="G15" s="236"/>
      <c r="H15" s="218">
        <v>0</v>
      </c>
      <c r="I15" s="218">
        <v>0</v>
      </c>
      <c r="J15" s="218">
        <v>0</v>
      </c>
      <c r="K15" s="218">
        <v>0</v>
      </c>
      <c r="L15" s="218">
        <v>0</v>
      </c>
      <c r="M15" s="218">
        <v>2770</v>
      </c>
      <c r="N15" s="218">
        <v>0</v>
      </c>
      <c r="O15" s="218">
        <v>0</v>
      </c>
      <c r="P15" s="236">
        <v>50</v>
      </c>
      <c r="Q15" s="218">
        <v>10268</v>
      </c>
      <c r="R15" s="218">
        <v>0</v>
      </c>
      <c r="S15" s="218">
        <v>950</v>
      </c>
      <c r="T15" s="218"/>
      <c r="U15" s="126"/>
    </row>
    <row r="16" spans="1:22" x14ac:dyDescent="0.25">
      <c r="A16" s="216">
        <v>6</v>
      </c>
      <c r="B16" s="217" t="s">
        <v>266</v>
      </c>
      <c r="C16" s="218">
        <f t="shared" si="3"/>
        <v>18187</v>
      </c>
      <c r="D16" s="236">
        <v>75</v>
      </c>
      <c r="E16" s="218">
        <v>0</v>
      </c>
      <c r="F16" s="236"/>
      <c r="G16" s="236"/>
      <c r="H16" s="218">
        <v>0</v>
      </c>
      <c r="I16" s="218">
        <v>0</v>
      </c>
      <c r="J16" s="218">
        <v>0</v>
      </c>
      <c r="K16" s="218">
        <v>0</v>
      </c>
      <c r="L16" s="218">
        <v>0</v>
      </c>
      <c r="M16" s="218">
        <v>5711</v>
      </c>
      <c r="N16" s="236">
        <v>0</v>
      </c>
      <c r="O16" s="236">
        <v>0</v>
      </c>
      <c r="P16" s="236">
        <v>50</v>
      </c>
      <c r="Q16" s="236">
        <v>12401</v>
      </c>
      <c r="R16" s="236">
        <v>0</v>
      </c>
      <c r="S16" s="218">
        <v>0</v>
      </c>
      <c r="T16" s="218"/>
      <c r="U16" s="126"/>
    </row>
    <row r="17" spans="1:21" x14ac:dyDescent="0.25">
      <c r="A17" s="216">
        <v>7</v>
      </c>
      <c r="B17" s="217" t="s">
        <v>158</v>
      </c>
      <c r="C17" s="218">
        <f t="shared" si="3"/>
        <v>19900</v>
      </c>
      <c r="D17" s="218">
        <v>35</v>
      </c>
      <c r="E17" s="218">
        <v>0</v>
      </c>
      <c r="F17" s="236"/>
      <c r="G17" s="236"/>
      <c r="H17" s="218">
        <v>0</v>
      </c>
      <c r="I17" s="218">
        <v>0</v>
      </c>
      <c r="J17" s="218">
        <v>0</v>
      </c>
      <c r="K17" s="218">
        <v>0</v>
      </c>
      <c r="L17" s="218">
        <v>40</v>
      </c>
      <c r="M17" s="218">
        <v>10004</v>
      </c>
      <c r="N17" s="218">
        <v>0</v>
      </c>
      <c r="O17" s="218">
        <v>0</v>
      </c>
      <c r="P17" s="236">
        <v>50</v>
      </c>
      <c r="Q17" s="218">
        <v>9821</v>
      </c>
      <c r="R17" s="218">
        <v>0</v>
      </c>
      <c r="S17" s="218">
        <v>0</v>
      </c>
      <c r="T17" s="218"/>
      <c r="U17" s="126"/>
    </row>
    <row r="18" spans="1:21" x14ac:dyDescent="0.25">
      <c r="A18" s="216">
        <v>8</v>
      </c>
      <c r="B18" s="217" t="s">
        <v>267</v>
      </c>
      <c r="C18" s="218">
        <f t="shared" si="3"/>
        <v>50176</v>
      </c>
      <c r="D18" s="218">
        <v>80</v>
      </c>
      <c r="E18" s="218">
        <v>40040</v>
      </c>
      <c r="F18" s="236"/>
      <c r="G18" s="236"/>
      <c r="H18" s="218">
        <v>0</v>
      </c>
      <c r="I18" s="218">
        <v>0</v>
      </c>
      <c r="J18" s="218">
        <v>0</v>
      </c>
      <c r="K18" s="218">
        <v>0</v>
      </c>
      <c r="L18" s="218">
        <v>0</v>
      </c>
      <c r="M18" s="218">
        <v>50</v>
      </c>
      <c r="N18" s="218">
        <v>0</v>
      </c>
      <c r="O18" s="218">
        <v>0</v>
      </c>
      <c r="P18" s="236">
        <v>50</v>
      </c>
      <c r="Q18" s="218">
        <v>10006</v>
      </c>
      <c r="R18" s="218">
        <v>0</v>
      </c>
      <c r="S18" s="218">
        <v>0</v>
      </c>
      <c r="T18" s="218"/>
      <c r="U18" s="126"/>
    </row>
    <row r="19" spans="1:21" x14ac:dyDescent="0.25">
      <c r="A19" s="216">
        <v>9</v>
      </c>
      <c r="B19" s="217" t="s">
        <v>268</v>
      </c>
      <c r="C19" s="218">
        <f t="shared" si="3"/>
        <v>25229</v>
      </c>
      <c r="D19" s="218">
        <v>750</v>
      </c>
      <c r="E19" s="218">
        <v>0</v>
      </c>
      <c r="F19" s="236"/>
      <c r="G19" s="236"/>
      <c r="H19" s="218">
        <v>0</v>
      </c>
      <c r="I19" s="218">
        <v>0</v>
      </c>
      <c r="J19" s="218">
        <v>0</v>
      </c>
      <c r="K19" s="218">
        <v>0</v>
      </c>
      <c r="L19" s="218">
        <v>0</v>
      </c>
      <c r="M19" s="218">
        <v>2900</v>
      </c>
      <c r="N19" s="218">
        <v>0</v>
      </c>
      <c r="O19" s="218">
        <v>0</v>
      </c>
      <c r="P19" s="236">
        <v>2900</v>
      </c>
      <c r="Q19" s="218">
        <v>20579</v>
      </c>
      <c r="R19" s="218">
        <v>0</v>
      </c>
      <c r="S19" s="218">
        <v>1000</v>
      </c>
      <c r="T19" s="218"/>
      <c r="U19" s="126"/>
    </row>
    <row r="20" spans="1:21" x14ac:dyDescent="0.25">
      <c r="A20" s="216">
        <v>10</v>
      </c>
      <c r="B20" s="217" t="s">
        <v>159</v>
      </c>
      <c r="C20" s="218">
        <f t="shared" si="3"/>
        <v>11298</v>
      </c>
      <c r="D20" s="218">
        <v>237</v>
      </c>
      <c r="E20" s="218">
        <v>0</v>
      </c>
      <c r="F20" s="236"/>
      <c r="G20" s="236"/>
      <c r="H20" s="218">
        <v>0</v>
      </c>
      <c r="I20" s="218">
        <v>0</v>
      </c>
      <c r="J20" s="218">
        <v>0</v>
      </c>
      <c r="K20" s="218">
        <v>0</v>
      </c>
      <c r="L20" s="218">
        <v>0</v>
      </c>
      <c r="M20" s="218">
        <v>150</v>
      </c>
      <c r="N20" s="218">
        <v>0</v>
      </c>
      <c r="O20" s="218">
        <v>0</v>
      </c>
      <c r="P20" s="236">
        <v>50</v>
      </c>
      <c r="Q20" s="218">
        <v>10911</v>
      </c>
      <c r="R20" s="218">
        <v>0</v>
      </c>
      <c r="S20" s="218">
        <v>0</v>
      </c>
      <c r="T20" s="218"/>
      <c r="U20" s="126"/>
    </row>
    <row r="21" spans="1:21" x14ac:dyDescent="0.25">
      <c r="A21" s="216">
        <v>11</v>
      </c>
      <c r="B21" s="217" t="s">
        <v>160</v>
      </c>
      <c r="C21" s="218">
        <f t="shared" si="3"/>
        <v>57981</v>
      </c>
      <c r="D21" s="218">
        <v>39</v>
      </c>
      <c r="E21" s="218">
        <v>0</v>
      </c>
      <c r="F21" s="236"/>
      <c r="G21" s="236"/>
      <c r="H21" s="218">
        <v>0</v>
      </c>
      <c r="I21" s="218">
        <v>0</v>
      </c>
      <c r="J21" s="218">
        <v>0</v>
      </c>
      <c r="K21" s="218">
        <v>0</v>
      </c>
      <c r="L21" s="218">
        <v>0</v>
      </c>
      <c r="M21" s="218">
        <v>30050</v>
      </c>
      <c r="N21" s="218">
        <v>30000</v>
      </c>
      <c r="O21" s="218">
        <v>0</v>
      </c>
      <c r="P21" s="236">
        <v>50</v>
      </c>
      <c r="Q21" s="218">
        <v>27892</v>
      </c>
      <c r="R21" s="218">
        <v>0</v>
      </c>
      <c r="S21" s="218">
        <v>0</v>
      </c>
      <c r="T21" s="218"/>
      <c r="U21" s="126"/>
    </row>
    <row r="22" spans="1:21" x14ac:dyDescent="0.25">
      <c r="A22" s="216">
        <v>12</v>
      </c>
      <c r="B22" s="217" t="s">
        <v>269</v>
      </c>
      <c r="C22" s="218">
        <f t="shared" si="3"/>
        <v>947713</v>
      </c>
      <c r="D22" s="218">
        <v>932219</v>
      </c>
      <c r="E22" s="218">
        <v>0</v>
      </c>
      <c r="F22" s="236"/>
      <c r="G22" s="236"/>
      <c r="H22" s="218">
        <v>0</v>
      </c>
      <c r="I22" s="218">
        <v>0</v>
      </c>
      <c r="J22" s="218">
        <v>0</v>
      </c>
      <c r="K22" s="218">
        <v>0</v>
      </c>
      <c r="L22" s="218">
        <v>40</v>
      </c>
      <c r="M22" s="218">
        <v>100</v>
      </c>
      <c r="N22" s="218">
        <v>0</v>
      </c>
      <c r="O22" s="218">
        <v>0</v>
      </c>
      <c r="P22" s="236">
        <v>100</v>
      </c>
      <c r="Q22" s="218">
        <v>15354</v>
      </c>
      <c r="R22" s="218">
        <v>0</v>
      </c>
      <c r="S22" s="218">
        <v>0</v>
      </c>
      <c r="T22" s="218"/>
      <c r="U22" s="126"/>
    </row>
    <row r="23" spans="1:21" x14ac:dyDescent="0.25">
      <c r="A23" s="216">
        <v>13</v>
      </c>
      <c r="B23" s="217" t="s">
        <v>161</v>
      </c>
      <c r="C23" s="218">
        <f t="shared" si="3"/>
        <v>626880</v>
      </c>
      <c r="D23" s="218">
        <v>472</v>
      </c>
      <c r="E23" s="218">
        <v>1306</v>
      </c>
      <c r="F23" s="236"/>
      <c r="G23" s="236"/>
      <c r="H23" s="218">
        <v>610261</v>
      </c>
      <c r="I23" s="218">
        <v>0</v>
      </c>
      <c r="J23" s="218">
        <v>0</v>
      </c>
      <c r="K23" s="218">
        <v>0</v>
      </c>
      <c r="L23" s="218">
        <v>53</v>
      </c>
      <c r="M23" s="218">
        <v>50</v>
      </c>
      <c r="N23" s="218">
        <v>0</v>
      </c>
      <c r="O23" s="218">
        <v>0</v>
      </c>
      <c r="P23" s="236">
        <v>50</v>
      </c>
      <c r="Q23" s="218">
        <v>14738</v>
      </c>
      <c r="R23" s="218">
        <v>0</v>
      </c>
      <c r="S23" s="218">
        <v>0</v>
      </c>
      <c r="T23" s="218"/>
      <c r="U23" s="126"/>
    </row>
    <row r="24" spans="1:21" x14ac:dyDescent="0.25">
      <c r="A24" s="216">
        <v>14</v>
      </c>
      <c r="B24" s="217" t="s">
        <v>270</v>
      </c>
      <c r="C24" s="218">
        <f t="shared" si="3"/>
        <v>270849</v>
      </c>
      <c r="D24" s="218">
        <v>121458</v>
      </c>
      <c r="E24" s="218">
        <v>0</v>
      </c>
      <c r="F24" s="236"/>
      <c r="G24" s="236"/>
      <c r="H24" s="218">
        <v>0</v>
      </c>
      <c r="I24" s="218">
        <v>0</v>
      </c>
      <c r="J24" s="218">
        <v>0</v>
      </c>
      <c r="K24" s="218">
        <v>0</v>
      </c>
      <c r="L24" s="218">
        <v>108</v>
      </c>
      <c r="M24" s="218">
        <v>1195</v>
      </c>
      <c r="N24" s="218">
        <v>0</v>
      </c>
      <c r="O24" s="218">
        <v>0</v>
      </c>
      <c r="P24" s="236">
        <v>50</v>
      </c>
      <c r="Q24" s="218">
        <v>12373</v>
      </c>
      <c r="R24" s="218">
        <v>135715</v>
      </c>
      <c r="S24" s="218">
        <v>0</v>
      </c>
      <c r="T24" s="218"/>
      <c r="U24" s="126"/>
    </row>
    <row r="25" spans="1:21" x14ac:dyDescent="0.25">
      <c r="A25" s="216">
        <v>15</v>
      </c>
      <c r="B25" s="217" t="s">
        <v>271</v>
      </c>
      <c r="C25" s="218">
        <f t="shared" si="3"/>
        <v>188043</v>
      </c>
      <c r="D25" s="218">
        <v>1082</v>
      </c>
      <c r="E25" s="218">
        <v>0</v>
      </c>
      <c r="F25" s="236"/>
      <c r="G25" s="236"/>
      <c r="H25" s="218">
        <v>1100</v>
      </c>
      <c r="I25" s="218">
        <v>52587</v>
      </c>
      <c r="J25" s="218">
        <v>0</v>
      </c>
      <c r="K25" s="218">
        <v>118766</v>
      </c>
      <c r="L25" s="218">
        <v>60</v>
      </c>
      <c r="M25" s="218">
        <v>1950</v>
      </c>
      <c r="N25" s="218">
        <v>0</v>
      </c>
      <c r="O25" s="218">
        <v>0</v>
      </c>
      <c r="P25" s="236">
        <v>50</v>
      </c>
      <c r="Q25" s="218">
        <v>12498</v>
      </c>
      <c r="R25" s="218">
        <v>0</v>
      </c>
      <c r="S25" s="218">
        <v>0</v>
      </c>
      <c r="T25" s="218"/>
      <c r="U25" s="126"/>
    </row>
    <row r="26" spans="1:21" x14ac:dyDescent="0.25">
      <c r="A26" s="216">
        <v>16</v>
      </c>
      <c r="B26" s="217" t="s">
        <v>272</v>
      </c>
      <c r="C26" s="218">
        <f t="shared" si="3"/>
        <v>57651</v>
      </c>
      <c r="D26" s="218">
        <v>25</v>
      </c>
      <c r="E26" s="218">
        <v>0</v>
      </c>
      <c r="F26" s="236"/>
      <c r="G26" s="236"/>
      <c r="H26" s="218">
        <v>0</v>
      </c>
      <c r="I26" s="218">
        <v>0</v>
      </c>
      <c r="J26" s="218">
        <v>0</v>
      </c>
      <c r="K26" s="218">
        <v>0</v>
      </c>
      <c r="L26" s="218">
        <v>18400</v>
      </c>
      <c r="M26" s="218">
        <v>24302</v>
      </c>
      <c r="N26" s="218">
        <v>0</v>
      </c>
      <c r="O26" s="218">
        <v>0</v>
      </c>
      <c r="P26" s="236">
        <v>3363</v>
      </c>
      <c r="Q26" s="218">
        <v>14924</v>
      </c>
      <c r="R26" s="218">
        <v>0</v>
      </c>
      <c r="S26" s="218">
        <v>0</v>
      </c>
      <c r="T26" s="218"/>
      <c r="U26" s="126"/>
    </row>
    <row r="27" spans="1:21" x14ac:dyDescent="0.25">
      <c r="A27" s="216">
        <v>17</v>
      </c>
      <c r="B27" s="217" t="s">
        <v>273</v>
      </c>
      <c r="C27" s="218">
        <f t="shared" si="3"/>
        <v>54319</v>
      </c>
      <c r="D27" s="218">
        <v>1270</v>
      </c>
      <c r="E27" s="218">
        <v>0</v>
      </c>
      <c r="F27" s="236"/>
      <c r="G27" s="236"/>
      <c r="H27" s="218">
        <v>0</v>
      </c>
      <c r="I27" s="218">
        <v>0</v>
      </c>
      <c r="J27" s="218">
        <v>14660</v>
      </c>
      <c r="K27" s="218">
        <v>0</v>
      </c>
      <c r="L27" s="218">
        <v>0</v>
      </c>
      <c r="M27" s="218">
        <v>31669</v>
      </c>
      <c r="N27" s="218">
        <v>0</v>
      </c>
      <c r="O27" s="218">
        <v>0</v>
      </c>
      <c r="P27" s="236">
        <v>31669</v>
      </c>
      <c r="Q27" s="218">
        <v>6420</v>
      </c>
      <c r="R27" s="218">
        <v>0</v>
      </c>
      <c r="S27" s="218">
        <v>300</v>
      </c>
      <c r="T27" s="218"/>
      <c r="U27" s="126"/>
    </row>
    <row r="28" spans="1:21" x14ac:dyDescent="0.25">
      <c r="A28" s="216">
        <v>18</v>
      </c>
      <c r="B28" s="217" t="s">
        <v>274</v>
      </c>
      <c r="C28" s="218">
        <f t="shared" si="3"/>
        <v>104352</v>
      </c>
      <c r="D28" s="218">
        <v>5540</v>
      </c>
      <c r="E28" s="218">
        <v>0</v>
      </c>
      <c r="F28" s="236"/>
      <c r="G28" s="236"/>
      <c r="H28" s="218">
        <v>0</v>
      </c>
      <c r="I28" s="218">
        <v>0</v>
      </c>
      <c r="J28" s="218">
        <v>0</v>
      </c>
      <c r="K28" s="218">
        <v>0</v>
      </c>
      <c r="L28" s="218">
        <v>0</v>
      </c>
      <c r="M28" s="218">
        <v>13636</v>
      </c>
      <c r="N28" s="218">
        <v>0</v>
      </c>
      <c r="O28" s="218">
        <v>0</v>
      </c>
      <c r="P28" s="236">
        <v>9850</v>
      </c>
      <c r="Q28" s="218">
        <v>45798</v>
      </c>
      <c r="R28" s="218">
        <v>0</v>
      </c>
      <c r="S28" s="218">
        <v>39378</v>
      </c>
      <c r="T28" s="218"/>
      <c r="U28" s="126"/>
    </row>
    <row r="29" spans="1:21" x14ac:dyDescent="0.25">
      <c r="A29" s="216">
        <v>19</v>
      </c>
      <c r="B29" s="217" t="s">
        <v>162</v>
      </c>
      <c r="C29" s="218">
        <f t="shared" si="3"/>
        <v>15105</v>
      </c>
      <c r="D29" s="218">
        <v>36</v>
      </c>
      <c r="E29" s="218">
        <v>0</v>
      </c>
      <c r="F29" s="236"/>
      <c r="G29" s="236"/>
      <c r="H29" s="218">
        <v>0</v>
      </c>
      <c r="I29" s="218">
        <v>0</v>
      </c>
      <c r="J29" s="218">
        <v>0</v>
      </c>
      <c r="K29" s="218">
        <v>0</v>
      </c>
      <c r="L29" s="218">
        <v>0</v>
      </c>
      <c r="M29" s="218">
        <v>50</v>
      </c>
      <c r="N29" s="218">
        <v>0</v>
      </c>
      <c r="O29" s="218">
        <v>0</v>
      </c>
      <c r="P29" s="236">
        <v>50</v>
      </c>
      <c r="Q29" s="218">
        <v>15019</v>
      </c>
      <c r="R29" s="218">
        <v>0</v>
      </c>
      <c r="S29" s="218">
        <v>0</v>
      </c>
      <c r="T29" s="218"/>
      <c r="U29" s="126"/>
    </row>
    <row r="30" spans="1:21" x14ac:dyDescent="0.25">
      <c r="A30" s="216">
        <v>20</v>
      </c>
      <c r="B30" s="217" t="s">
        <v>275</v>
      </c>
      <c r="C30" s="218">
        <f t="shared" si="3"/>
        <v>4689</v>
      </c>
      <c r="D30" s="218">
        <v>0</v>
      </c>
      <c r="E30" s="218">
        <v>0</v>
      </c>
      <c r="F30" s="236"/>
      <c r="G30" s="236"/>
      <c r="H30" s="218">
        <v>0</v>
      </c>
      <c r="I30" s="218">
        <v>0</v>
      </c>
      <c r="J30" s="218">
        <v>0</v>
      </c>
      <c r="K30" s="218">
        <v>0</v>
      </c>
      <c r="L30" s="218">
        <v>0</v>
      </c>
      <c r="M30" s="218">
        <v>50</v>
      </c>
      <c r="N30" s="218">
        <v>0</v>
      </c>
      <c r="O30" s="218">
        <v>0</v>
      </c>
      <c r="P30" s="236">
        <v>50</v>
      </c>
      <c r="Q30" s="218">
        <v>4639</v>
      </c>
      <c r="R30" s="218">
        <v>0</v>
      </c>
      <c r="S30" s="218">
        <v>0</v>
      </c>
      <c r="T30" s="218"/>
      <c r="U30" s="126"/>
    </row>
    <row r="31" spans="1:21" x14ac:dyDescent="0.25">
      <c r="A31" s="216">
        <v>21</v>
      </c>
      <c r="B31" s="217" t="s">
        <v>163</v>
      </c>
      <c r="C31" s="218">
        <f t="shared" si="3"/>
        <v>11193</v>
      </c>
      <c r="D31" s="218">
        <v>135</v>
      </c>
      <c r="E31" s="218">
        <v>0</v>
      </c>
      <c r="F31" s="236"/>
      <c r="G31" s="236"/>
      <c r="H31" s="218">
        <v>0</v>
      </c>
      <c r="I31" s="218">
        <v>0</v>
      </c>
      <c r="J31" s="218">
        <v>0</v>
      </c>
      <c r="K31" s="218">
        <v>0</v>
      </c>
      <c r="L31" s="218">
        <v>100</v>
      </c>
      <c r="M31" s="218">
        <v>3029</v>
      </c>
      <c r="N31" s="218">
        <v>0</v>
      </c>
      <c r="O31" s="218">
        <v>0</v>
      </c>
      <c r="P31" s="236">
        <v>50</v>
      </c>
      <c r="Q31" s="218">
        <v>7929</v>
      </c>
      <c r="R31" s="218">
        <v>0</v>
      </c>
      <c r="S31" s="218">
        <v>0</v>
      </c>
      <c r="T31" s="218"/>
      <c r="U31" s="126"/>
    </row>
    <row r="32" spans="1:21" x14ac:dyDescent="0.25">
      <c r="A32" s="216">
        <v>22</v>
      </c>
      <c r="B32" s="217" t="s">
        <v>342</v>
      </c>
      <c r="C32" s="218">
        <f t="shared" si="3"/>
        <v>35374</v>
      </c>
      <c r="D32" s="236">
        <v>92</v>
      </c>
      <c r="E32" s="218">
        <v>0</v>
      </c>
      <c r="F32" s="236"/>
      <c r="G32" s="236"/>
      <c r="H32" s="218">
        <v>0</v>
      </c>
      <c r="I32" s="218">
        <v>32582</v>
      </c>
      <c r="J32" s="218">
        <v>0</v>
      </c>
      <c r="K32" s="218">
        <v>0</v>
      </c>
      <c r="L32" s="218">
        <v>0</v>
      </c>
      <c r="M32" s="218">
        <v>2700</v>
      </c>
      <c r="N32" s="236">
        <v>0</v>
      </c>
      <c r="O32" s="236">
        <v>0</v>
      </c>
      <c r="P32" s="236">
        <v>2700</v>
      </c>
      <c r="Q32" s="236">
        <v>0</v>
      </c>
      <c r="R32" s="236">
        <v>0</v>
      </c>
      <c r="S32" s="218">
        <v>0</v>
      </c>
      <c r="T32" s="218"/>
      <c r="U32" s="126"/>
    </row>
    <row r="33" spans="1:21" x14ac:dyDescent="0.25">
      <c r="A33" s="216">
        <v>23</v>
      </c>
      <c r="B33" s="217" t="s">
        <v>276</v>
      </c>
      <c r="C33" s="218">
        <f t="shared" si="3"/>
        <v>30162</v>
      </c>
      <c r="D33" s="218">
        <v>15</v>
      </c>
      <c r="E33" s="218">
        <v>0</v>
      </c>
      <c r="F33" s="218"/>
      <c r="G33" s="218"/>
      <c r="H33" s="218">
        <v>0</v>
      </c>
      <c r="I33" s="218">
        <v>0</v>
      </c>
      <c r="J33" s="218">
        <v>0</v>
      </c>
      <c r="K33" s="218">
        <v>0</v>
      </c>
      <c r="L33" s="218">
        <v>0</v>
      </c>
      <c r="M33" s="218">
        <v>30147</v>
      </c>
      <c r="N33" s="218">
        <v>0</v>
      </c>
      <c r="O33" s="218">
        <v>0</v>
      </c>
      <c r="P33" s="218">
        <v>4350</v>
      </c>
      <c r="Q33" s="218">
        <v>0</v>
      </c>
      <c r="R33" s="218">
        <v>0</v>
      </c>
      <c r="S33" s="218">
        <v>0</v>
      </c>
      <c r="T33" s="218"/>
      <c r="U33" s="126"/>
    </row>
    <row r="34" spans="1:21" x14ac:dyDescent="0.25">
      <c r="A34" s="216">
        <v>24</v>
      </c>
      <c r="B34" s="217" t="s">
        <v>164</v>
      </c>
      <c r="C34" s="218">
        <f t="shared" si="3"/>
        <v>18847</v>
      </c>
      <c r="D34" s="218">
        <v>18847</v>
      </c>
      <c r="E34" s="218">
        <v>0</v>
      </c>
      <c r="F34" s="236"/>
      <c r="G34" s="236"/>
      <c r="H34" s="218">
        <v>0</v>
      </c>
      <c r="I34" s="218">
        <v>0</v>
      </c>
      <c r="J34" s="218">
        <v>0</v>
      </c>
      <c r="K34" s="218">
        <v>0</v>
      </c>
      <c r="L34" s="218">
        <v>0</v>
      </c>
      <c r="M34" s="218">
        <v>0</v>
      </c>
      <c r="N34" s="218">
        <v>0</v>
      </c>
      <c r="O34" s="218">
        <v>0</v>
      </c>
      <c r="P34" s="236">
        <v>0</v>
      </c>
      <c r="Q34" s="218">
        <v>0</v>
      </c>
      <c r="R34" s="218">
        <v>0</v>
      </c>
      <c r="S34" s="218">
        <v>0</v>
      </c>
      <c r="T34" s="218"/>
      <c r="U34" s="126"/>
    </row>
    <row r="35" spans="1:21" x14ac:dyDescent="0.25">
      <c r="A35" s="216">
        <v>25</v>
      </c>
      <c r="B35" s="217" t="s">
        <v>165</v>
      </c>
      <c r="C35" s="218">
        <f t="shared" si="3"/>
        <v>41083</v>
      </c>
      <c r="D35" s="218">
        <v>41083</v>
      </c>
      <c r="E35" s="218">
        <v>0</v>
      </c>
      <c r="F35" s="236"/>
      <c r="G35" s="236"/>
      <c r="H35" s="218">
        <v>0</v>
      </c>
      <c r="I35" s="218">
        <v>0</v>
      </c>
      <c r="J35" s="218">
        <v>0</v>
      </c>
      <c r="K35" s="218">
        <v>0</v>
      </c>
      <c r="L35" s="218">
        <v>0</v>
      </c>
      <c r="M35" s="218">
        <v>0</v>
      </c>
      <c r="N35" s="218">
        <v>0</v>
      </c>
      <c r="O35" s="218">
        <v>0</v>
      </c>
      <c r="P35" s="236">
        <v>0</v>
      </c>
      <c r="Q35" s="218">
        <v>0</v>
      </c>
      <c r="R35" s="218">
        <v>0</v>
      </c>
      <c r="S35" s="218">
        <v>0</v>
      </c>
      <c r="T35" s="218"/>
      <c r="U35" s="126"/>
    </row>
    <row r="36" spans="1:21" x14ac:dyDescent="0.25">
      <c r="A36" s="216">
        <v>26</v>
      </c>
      <c r="B36" s="218" t="s">
        <v>343</v>
      </c>
      <c r="C36" s="218">
        <f t="shared" si="3"/>
        <v>18053</v>
      </c>
      <c r="D36" s="218">
        <v>18053</v>
      </c>
      <c r="E36" s="218">
        <v>0</v>
      </c>
      <c r="F36" s="236"/>
      <c r="G36" s="236"/>
      <c r="H36" s="218">
        <v>0</v>
      </c>
      <c r="I36" s="218">
        <v>0</v>
      </c>
      <c r="J36" s="218">
        <v>0</v>
      </c>
      <c r="K36" s="218">
        <v>0</v>
      </c>
      <c r="L36" s="218">
        <v>0</v>
      </c>
      <c r="M36" s="218">
        <v>0</v>
      </c>
      <c r="N36" s="218">
        <v>0</v>
      </c>
      <c r="O36" s="218">
        <v>0</v>
      </c>
      <c r="P36" s="236">
        <v>0</v>
      </c>
      <c r="Q36" s="218">
        <v>0</v>
      </c>
      <c r="R36" s="218">
        <v>0</v>
      </c>
      <c r="S36" s="218">
        <v>0</v>
      </c>
      <c r="T36" s="218"/>
      <c r="U36" s="126"/>
    </row>
    <row r="37" spans="1:21" x14ac:dyDescent="0.25">
      <c r="A37" s="216">
        <v>27</v>
      </c>
      <c r="B37" s="218" t="s">
        <v>304</v>
      </c>
      <c r="C37" s="218">
        <f t="shared" si="3"/>
        <v>400</v>
      </c>
      <c r="D37" s="218">
        <v>0</v>
      </c>
      <c r="E37" s="218">
        <v>0</v>
      </c>
      <c r="F37" s="236"/>
      <c r="G37" s="236"/>
      <c r="H37" s="218">
        <v>0</v>
      </c>
      <c r="I37" s="218">
        <v>0</v>
      </c>
      <c r="J37" s="218">
        <v>0</v>
      </c>
      <c r="K37" s="218">
        <v>0</v>
      </c>
      <c r="L37" s="218">
        <v>0</v>
      </c>
      <c r="M37" s="218">
        <v>0</v>
      </c>
      <c r="N37" s="237">
        <v>0</v>
      </c>
      <c r="O37" s="218">
        <v>0</v>
      </c>
      <c r="P37" s="236">
        <v>0</v>
      </c>
      <c r="Q37" s="218">
        <v>0</v>
      </c>
      <c r="R37" s="218">
        <v>0</v>
      </c>
      <c r="S37" s="218">
        <v>400</v>
      </c>
      <c r="T37" s="218"/>
      <c r="U37" s="126"/>
    </row>
    <row r="38" spans="1:21" x14ac:dyDescent="0.25">
      <c r="A38" s="216">
        <v>28</v>
      </c>
      <c r="B38" s="218" t="s">
        <v>166</v>
      </c>
      <c r="C38" s="218">
        <f t="shared" si="3"/>
        <v>1498</v>
      </c>
      <c r="D38" s="218">
        <v>0</v>
      </c>
      <c r="E38" s="218">
        <v>0</v>
      </c>
      <c r="F38" s="236"/>
      <c r="G38" s="236"/>
      <c r="H38" s="218"/>
      <c r="I38" s="218"/>
      <c r="J38" s="218"/>
      <c r="K38" s="218"/>
      <c r="L38" s="218"/>
      <c r="M38" s="218"/>
      <c r="N38" s="237"/>
      <c r="O38" s="218"/>
      <c r="P38" s="236"/>
      <c r="Q38" s="218">
        <v>1498</v>
      </c>
      <c r="R38" s="218"/>
      <c r="S38" s="218"/>
      <c r="T38" s="218"/>
      <c r="U38" s="126"/>
    </row>
    <row r="39" spans="1:21" x14ac:dyDescent="0.25">
      <c r="A39" s="216">
        <v>29</v>
      </c>
      <c r="B39" s="218" t="s">
        <v>167</v>
      </c>
      <c r="C39" s="218">
        <f t="shared" si="3"/>
        <v>244977</v>
      </c>
      <c r="D39" s="218"/>
      <c r="E39" s="218">
        <v>0</v>
      </c>
      <c r="F39" s="236"/>
      <c r="G39" s="236"/>
      <c r="H39" s="218">
        <v>1100</v>
      </c>
      <c r="I39" s="218"/>
      <c r="J39" s="218"/>
      <c r="K39" s="218">
        <v>1000</v>
      </c>
      <c r="L39" s="218"/>
      <c r="M39" s="218">
        <v>14500</v>
      </c>
      <c r="N39" s="237">
        <v>3000</v>
      </c>
      <c r="O39" s="218"/>
      <c r="P39" s="236">
        <v>6500</v>
      </c>
      <c r="Q39" s="218">
        <v>40435</v>
      </c>
      <c r="R39" s="218"/>
      <c r="S39" s="218">
        <f>157942+30000</f>
        <v>187942</v>
      </c>
      <c r="T39" s="218"/>
      <c r="U39" s="126"/>
    </row>
    <row r="40" spans="1:21" x14ac:dyDescent="0.25">
      <c r="A40" s="219" t="s">
        <v>7</v>
      </c>
      <c r="B40" s="220" t="s">
        <v>168</v>
      </c>
      <c r="C40" s="220">
        <f t="shared" si="3"/>
        <v>156619</v>
      </c>
      <c r="D40" s="220">
        <v>2069</v>
      </c>
      <c r="E40" s="220">
        <v>0</v>
      </c>
      <c r="F40" s="233"/>
      <c r="G40" s="233"/>
      <c r="H40" s="220">
        <v>7669</v>
      </c>
      <c r="I40" s="220">
        <v>16878</v>
      </c>
      <c r="J40" s="220">
        <v>0</v>
      </c>
      <c r="K40" s="220">
        <v>0</v>
      </c>
      <c r="L40" s="220">
        <v>138</v>
      </c>
      <c r="M40" s="220">
        <v>8364</v>
      </c>
      <c r="N40" s="220">
        <v>0</v>
      </c>
      <c r="O40" s="220">
        <v>0</v>
      </c>
      <c r="P40" s="233">
        <v>8364</v>
      </c>
      <c r="Q40" s="220">
        <v>80602</v>
      </c>
      <c r="R40" s="220">
        <v>0</v>
      </c>
      <c r="S40" s="220">
        <v>40899</v>
      </c>
      <c r="T40" s="220"/>
      <c r="U40" s="126"/>
    </row>
    <row r="41" spans="1:21" x14ac:dyDescent="0.25">
      <c r="A41" s="219" t="s">
        <v>8</v>
      </c>
      <c r="B41" s="220" t="s">
        <v>169</v>
      </c>
      <c r="C41" s="220">
        <f>SUM(D41:S41)-N41-O41-P41</f>
        <v>77658</v>
      </c>
      <c r="D41" s="220">
        <v>2336</v>
      </c>
      <c r="E41" s="220">
        <v>1684</v>
      </c>
      <c r="F41" s="220">
        <v>0</v>
      </c>
      <c r="G41" s="220">
        <v>0</v>
      </c>
      <c r="H41" s="220">
        <v>0</v>
      </c>
      <c r="I41" s="220">
        <v>5311</v>
      </c>
      <c r="J41" s="220">
        <v>0</v>
      </c>
      <c r="K41" s="220">
        <v>0</v>
      </c>
      <c r="L41" s="220">
        <v>210</v>
      </c>
      <c r="M41" s="220">
        <v>1325</v>
      </c>
      <c r="N41" s="220">
        <v>0</v>
      </c>
      <c r="O41" s="220">
        <v>0</v>
      </c>
      <c r="P41" s="220">
        <v>305</v>
      </c>
      <c r="Q41" s="220">
        <v>64719</v>
      </c>
      <c r="R41" s="220">
        <v>0</v>
      </c>
      <c r="S41" s="220">
        <v>2073</v>
      </c>
      <c r="T41" s="220"/>
      <c r="U41" s="126"/>
    </row>
    <row r="42" spans="1:21" x14ac:dyDescent="0.25">
      <c r="A42" s="216">
        <v>30</v>
      </c>
      <c r="B42" s="217" t="s">
        <v>307</v>
      </c>
      <c r="C42" s="218">
        <f t="shared" ref="C42:C63" si="4">SUM(D42:T42)-N42-O42-P42</f>
        <v>14248</v>
      </c>
      <c r="D42" s="218">
        <v>200</v>
      </c>
      <c r="E42" s="218">
        <v>0</v>
      </c>
      <c r="F42" s="236"/>
      <c r="G42" s="236"/>
      <c r="H42" s="218">
        <v>0</v>
      </c>
      <c r="I42" s="218">
        <v>0</v>
      </c>
      <c r="J42" s="218">
        <v>0</v>
      </c>
      <c r="K42" s="218">
        <v>0</v>
      </c>
      <c r="L42" s="218">
        <v>63</v>
      </c>
      <c r="M42" s="218">
        <v>85</v>
      </c>
      <c r="N42" s="218">
        <v>0</v>
      </c>
      <c r="O42" s="218">
        <v>0</v>
      </c>
      <c r="P42" s="236">
        <v>85</v>
      </c>
      <c r="Q42" s="218">
        <v>12613</v>
      </c>
      <c r="R42" s="218">
        <v>0</v>
      </c>
      <c r="S42" s="218">
        <v>1287</v>
      </c>
      <c r="T42" s="218"/>
      <c r="U42" s="126"/>
    </row>
    <row r="43" spans="1:21" x14ac:dyDescent="0.25">
      <c r="A43" s="216">
        <v>31</v>
      </c>
      <c r="B43" s="217" t="s">
        <v>277</v>
      </c>
      <c r="C43" s="218">
        <f t="shared" si="4"/>
        <v>16555</v>
      </c>
      <c r="D43" s="218">
        <v>760</v>
      </c>
      <c r="E43" s="218">
        <v>0</v>
      </c>
      <c r="F43" s="236"/>
      <c r="G43" s="236"/>
      <c r="H43" s="218">
        <v>0</v>
      </c>
      <c r="I43" s="218">
        <v>3960</v>
      </c>
      <c r="J43" s="218">
        <v>0</v>
      </c>
      <c r="K43" s="218">
        <v>0</v>
      </c>
      <c r="L43" s="218">
        <v>72</v>
      </c>
      <c r="M43" s="218">
        <v>50</v>
      </c>
      <c r="N43" s="218">
        <v>0</v>
      </c>
      <c r="O43" s="218">
        <v>0</v>
      </c>
      <c r="P43" s="236">
        <v>50</v>
      </c>
      <c r="Q43" s="218">
        <v>11533</v>
      </c>
      <c r="R43" s="218">
        <v>0</v>
      </c>
      <c r="S43" s="218">
        <v>180</v>
      </c>
      <c r="T43" s="218"/>
      <c r="U43" s="126"/>
    </row>
    <row r="44" spans="1:21" x14ac:dyDescent="0.25">
      <c r="A44" s="216">
        <v>32</v>
      </c>
      <c r="B44" s="217" t="s">
        <v>278</v>
      </c>
      <c r="C44" s="218">
        <f t="shared" si="4"/>
        <v>8992</v>
      </c>
      <c r="D44" s="218">
        <v>490</v>
      </c>
      <c r="E44" s="218">
        <v>0</v>
      </c>
      <c r="F44" s="218"/>
      <c r="G44" s="218"/>
      <c r="H44" s="218">
        <v>0</v>
      </c>
      <c r="I44" s="218">
        <v>0</v>
      </c>
      <c r="J44" s="218">
        <v>0</v>
      </c>
      <c r="K44" s="218">
        <v>0</v>
      </c>
      <c r="L44" s="218">
        <v>60</v>
      </c>
      <c r="M44" s="218">
        <v>80</v>
      </c>
      <c r="N44" s="218">
        <v>0</v>
      </c>
      <c r="O44" s="218">
        <v>0</v>
      </c>
      <c r="P44" s="218">
        <v>80</v>
      </c>
      <c r="Q44" s="218">
        <v>8062</v>
      </c>
      <c r="R44" s="218">
        <v>0</v>
      </c>
      <c r="S44" s="218">
        <v>300</v>
      </c>
      <c r="T44" s="218"/>
      <c r="U44" s="126"/>
    </row>
    <row r="45" spans="1:21" x14ac:dyDescent="0.25">
      <c r="A45" s="216">
        <v>33</v>
      </c>
      <c r="B45" s="217" t="s">
        <v>279</v>
      </c>
      <c r="C45" s="218">
        <f t="shared" si="4"/>
        <v>9383</v>
      </c>
      <c r="D45" s="218">
        <v>260</v>
      </c>
      <c r="E45" s="218">
        <v>0</v>
      </c>
      <c r="F45" s="236"/>
      <c r="G45" s="236"/>
      <c r="H45" s="218">
        <v>0</v>
      </c>
      <c r="I45" s="218">
        <v>0</v>
      </c>
      <c r="J45" s="218">
        <v>0</v>
      </c>
      <c r="K45" s="218">
        <v>0</v>
      </c>
      <c r="L45" s="218">
        <v>0</v>
      </c>
      <c r="M45" s="218">
        <v>1020</v>
      </c>
      <c r="N45" s="218">
        <v>0</v>
      </c>
      <c r="O45" s="218">
        <v>0</v>
      </c>
      <c r="P45" s="218">
        <v>0</v>
      </c>
      <c r="Q45" s="218">
        <v>8103</v>
      </c>
      <c r="R45" s="218">
        <v>0</v>
      </c>
      <c r="S45" s="218">
        <v>0</v>
      </c>
      <c r="T45" s="218"/>
      <c r="U45" s="126"/>
    </row>
    <row r="46" spans="1:21" x14ac:dyDescent="0.25">
      <c r="A46" s="216">
        <v>34</v>
      </c>
      <c r="B46" s="217" t="s">
        <v>280</v>
      </c>
      <c r="C46" s="218">
        <f t="shared" si="4"/>
        <v>2589</v>
      </c>
      <c r="D46" s="218">
        <v>0</v>
      </c>
      <c r="E46" s="218">
        <v>0</v>
      </c>
      <c r="F46" s="236"/>
      <c r="G46" s="236"/>
      <c r="H46" s="218">
        <v>0</v>
      </c>
      <c r="I46" s="218">
        <v>0</v>
      </c>
      <c r="J46" s="218">
        <v>0</v>
      </c>
      <c r="K46" s="218">
        <v>0</v>
      </c>
      <c r="L46" s="218">
        <v>0</v>
      </c>
      <c r="M46" s="218">
        <v>0</v>
      </c>
      <c r="N46" s="218">
        <v>0</v>
      </c>
      <c r="O46" s="218">
        <v>0</v>
      </c>
      <c r="P46" s="236">
        <v>0</v>
      </c>
      <c r="Q46" s="218">
        <v>2589</v>
      </c>
      <c r="R46" s="218">
        <v>0</v>
      </c>
      <c r="S46" s="218">
        <v>0</v>
      </c>
      <c r="T46" s="218"/>
      <c r="U46" s="126"/>
    </row>
    <row r="47" spans="1:21" x14ac:dyDescent="0.25">
      <c r="A47" s="216">
        <v>35</v>
      </c>
      <c r="B47" s="217" t="s">
        <v>281</v>
      </c>
      <c r="C47" s="218">
        <f t="shared" si="4"/>
        <v>2913</v>
      </c>
      <c r="D47" s="218">
        <v>0</v>
      </c>
      <c r="E47" s="218">
        <v>1349</v>
      </c>
      <c r="F47" s="236"/>
      <c r="G47" s="236"/>
      <c r="H47" s="218">
        <v>0</v>
      </c>
      <c r="I47" s="218">
        <v>0</v>
      </c>
      <c r="J47" s="218">
        <v>0</v>
      </c>
      <c r="K47" s="218">
        <v>0</v>
      </c>
      <c r="L47" s="218">
        <v>0</v>
      </c>
      <c r="M47" s="218">
        <v>0</v>
      </c>
      <c r="N47" s="218">
        <v>0</v>
      </c>
      <c r="O47" s="218">
        <v>0</v>
      </c>
      <c r="P47" s="236">
        <v>0</v>
      </c>
      <c r="Q47" s="218">
        <v>1564</v>
      </c>
      <c r="R47" s="218">
        <v>0</v>
      </c>
      <c r="S47" s="218">
        <v>0</v>
      </c>
      <c r="T47" s="218"/>
      <c r="U47" s="126"/>
    </row>
    <row r="48" spans="1:21" x14ac:dyDescent="0.25">
      <c r="A48" s="216">
        <v>36</v>
      </c>
      <c r="B48" s="217" t="s">
        <v>282</v>
      </c>
      <c r="C48" s="218">
        <f t="shared" si="4"/>
        <v>1557</v>
      </c>
      <c r="D48" s="218">
        <v>0</v>
      </c>
      <c r="E48" s="218">
        <v>0</v>
      </c>
      <c r="F48" s="236"/>
      <c r="G48" s="236"/>
      <c r="H48" s="218">
        <v>0</v>
      </c>
      <c r="I48" s="218">
        <v>0</v>
      </c>
      <c r="J48" s="218">
        <v>0</v>
      </c>
      <c r="K48" s="218">
        <v>0</v>
      </c>
      <c r="L48" s="218">
        <v>0</v>
      </c>
      <c r="M48" s="218">
        <v>0</v>
      </c>
      <c r="N48" s="218">
        <v>0</v>
      </c>
      <c r="O48" s="218">
        <v>0</v>
      </c>
      <c r="P48" s="236">
        <v>0</v>
      </c>
      <c r="Q48" s="218">
        <v>1311</v>
      </c>
      <c r="R48" s="218">
        <v>0</v>
      </c>
      <c r="S48" s="218">
        <v>246</v>
      </c>
      <c r="T48" s="218"/>
      <c r="U48" s="126"/>
    </row>
    <row r="49" spans="1:21" x14ac:dyDescent="0.25">
      <c r="A49" s="216">
        <v>37</v>
      </c>
      <c r="B49" s="217" t="s">
        <v>283</v>
      </c>
      <c r="C49" s="218">
        <f t="shared" si="4"/>
        <v>4670</v>
      </c>
      <c r="D49" s="218">
        <v>520</v>
      </c>
      <c r="E49" s="218">
        <v>0</v>
      </c>
      <c r="F49" s="236"/>
      <c r="G49" s="236"/>
      <c r="H49" s="218">
        <v>0</v>
      </c>
      <c r="I49" s="218">
        <v>0</v>
      </c>
      <c r="J49" s="218">
        <v>0</v>
      </c>
      <c r="K49" s="218">
        <v>0</v>
      </c>
      <c r="L49" s="218">
        <v>0</v>
      </c>
      <c r="M49" s="218">
        <v>40</v>
      </c>
      <c r="N49" s="218">
        <v>0</v>
      </c>
      <c r="O49" s="218">
        <v>0</v>
      </c>
      <c r="P49" s="236">
        <v>40</v>
      </c>
      <c r="Q49" s="218">
        <v>4110</v>
      </c>
      <c r="R49" s="218">
        <v>0</v>
      </c>
      <c r="S49" s="218">
        <v>0</v>
      </c>
      <c r="T49" s="218"/>
      <c r="U49" s="126"/>
    </row>
    <row r="50" spans="1:21" x14ac:dyDescent="0.25">
      <c r="A50" s="216">
        <v>38</v>
      </c>
      <c r="B50" s="217" t="s">
        <v>284</v>
      </c>
      <c r="C50" s="218">
        <f t="shared" si="4"/>
        <v>4091</v>
      </c>
      <c r="D50" s="218">
        <v>0</v>
      </c>
      <c r="E50" s="218">
        <v>0</v>
      </c>
      <c r="F50" s="236"/>
      <c r="G50" s="236"/>
      <c r="H50" s="218">
        <v>0</v>
      </c>
      <c r="I50" s="218">
        <v>1351</v>
      </c>
      <c r="J50" s="218">
        <v>0</v>
      </c>
      <c r="K50" s="218">
        <v>0</v>
      </c>
      <c r="L50" s="218">
        <v>0</v>
      </c>
      <c r="M50" s="218">
        <v>50</v>
      </c>
      <c r="N50" s="218">
        <v>0</v>
      </c>
      <c r="O50" s="218">
        <v>0</v>
      </c>
      <c r="P50" s="236">
        <v>50</v>
      </c>
      <c r="Q50" s="218">
        <v>2690</v>
      </c>
      <c r="R50" s="218">
        <v>0</v>
      </c>
      <c r="S50" s="218">
        <v>0</v>
      </c>
      <c r="T50" s="218"/>
      <c r="U50" s="126"/>
    </row>
    <row r="51" spans="1:21" x14ac:dyDescent="0.25">
      <c r="A51" s="216">
        <v>39</v>
      </c>
      <c r="B51" s="217" t="s">
        <v>285</v>
      </c>
      <c r="C51" s="218">
        <f t="shared" si="4"/>
        <v>1554</v>
      </c>
      <c r="D51" s="218">
        <v>0</v>
      </c>
      <c r="E51" s="218">
        <v>0</v>
      </c>
      <c r="F51" s="236"/>
      <c r="G51" s="236"/>
      <c r="H51" s="218">
        <v>0</v>
      </c>
      <c r="I51" s="218">
        <v>0</v>
      </c>
      <c r="J51" s="218">
        <v>0</v>
      </c>
      <c r="K51" s="218">
        <v>0</v>
      </c>
      <c r="L51" s="218">
        <v>0</v>
      </c>
      <c r="M51" s="218">
        <v>0</v>
      </c>
      <c r="N51" s="218">
        <v>0</v>
      </c>
      <c r="O51" s="218">
        <v>0</v>
      </c>
      <c r="P51" s="236">
        <v>0</v>
      </c>
      <c r="Q51" s="218">
        <v>1554</v>
      </c>
      <c r="R51" s="218">
        <v>0</v>
      </c>
      <c r="S51" s="218">
        <v>0</v>
      </c>
      <c r="T51" s="218"/>
      <c r="U51" s="126"/>
    </row>
    <row r="52" spans="1:21" x14ac:dyDescent="0.25">
      <c r="A52" s="216">
        <v>40</v>
      </c>
      <c r="B52" s="217" t="s">
        <v>286</v>
      </c>
      <c r="C52" s="218">
        <f t="shared" si="4"/>
        <v>1266</v>
      </c>
      <c r="D52" s="218">
        <v>0</v>
      </c>
      <c r="E52" s="218">
        <v>0</v>
      </c>
      <c r="F52" s="236"/>
      <c r="G52" s="236"/>
      <c r="H52" s="218">
        <v>0</v>
      </c>
      <c r="I52" s="218">
        <v>0</v>
      </c>
      <c r="J52" s="218">
        <v>0</v>
      </c>
      <c r="K52" s="218">
        <v>0</v>
      </c>
      <c r="L52" s="218">
        <v>0</v>
      </c>
      <c r="M52" s="218">
        <v>0</v>
      </c>
      <c r="N52" s="218">
        <v>0</v>
      </c>
      <c r="O52" s="218">
        <v>0</v>
      </c>
      <c r="P52" s="236">
        <v>0</v>
      </c>
      <c r="Q52" s="218">
        <v>1266</v>
      </c>
      <c r="R52" s="218">
        <v>0</v>
      </c>
      <c r="S52" s="218">
        <v>0</v>
      </c>
      <c r="T52" s="218"/>
      <c r="U52" s="126"/>
    </row>
    <row r="53" spans="1:21" x14ac:dyDescent="0.25">
      <c r="A53" s="216">
        <v>41</v>
      </c>
      <c r="B53" s="217" t="s">
        <v>287</v>
      </c>
      <c r="C53" s="218">
        <f t="shared" si="4"/>
        <v>3363</v>
      </c>
      <c r="D53" s="218">
        <v>106</v>
      </c>
      <c r="E53" s="218">
        <v>0</v>
      </c>
      <c r="F53" s="236"/>
      <c r="G53" s="236"/>
      <c r="H53" s="218">
        <v>0</v>
      </c>
      <c r="I53" s="218">
        <v>0</v>
      </c>
      <c r="J53" s="218">
        <v>0</v>
      </c>
      <c r="K53" s="218">
        <v>0</v>
      </c>
      <c r="L53" s="218">
        <v>0</v>
      </c>
      <c r="M53" s="218">
        <v>0</v>
      </c>
      <c r="N53" s="218">
        <v>0</v>
      </c>
      <c r="O53" s="218">
        <v>0</v>
      </c>
      <c r="P53" s="236">
        <v>0</v>
      </c>
      <c r="Q53" s="218">
        <v>3257</v>
      </c>
      <c r="R53" s="218">
        <v>0</v>
      </c>
      <c r="S53" s="218">
        <v>0</v>
      </c>
      <c r="T53" s="218"/>
      <c r="U53" s="126"/>
    </row>
    <row r="54" spans="1:21" x14ac:dyDescent="0.25">
      <c r="A54" s="216">
        <v>42</v>
      </c>
      <c r="B54" s="217" t="s">
        <v>288</v>
      </c>
      <c r="C54" s="218">
        <f t="shared" si="4"/>
        <v>700</v>
      </c>
      <c r="D54" s="218">
        <v>0</v>
      </c>
      <c r="E54" s="218">
        <v>0</v>
      </c>
      <c r="F54" s="236"/>
      <c r="G54" s="236"/>
      <c r="H54" s="218">
        <v>0</v>
      </c>
      <c r="I54" s="218">
        <v>0</v>
      </c>
      <c r="J54" s="218">
        <v>0</v>
      </c>
      <c r="K54" s="218">
        <v>0</v>
      </c>
      <c r="L54" s="218">
        <v>15</v>
      </c>
      <c r="M54" s="218">
        <v>0</v>
      </c>
      <c r="N54" s="218">
        <v>0</v>
      </c>
      <c r="O54" s="218">
        <v>0</v>
      </c>
      <c r="P54" s="236">
        <v>0</v>
      </c>
      <c r="Q54" s="218">
        <v>685</v>
      </c>
      <c r="R54" s="218">
        <v>0</v>
      </c>
      <c r="S54" s="218">
        <v>0</v>
      </c>
      <c r="T54" s="218"/>
      <c r="U54" s="126"/>
    </row>
    <row r="55" spans="1:21" x14ac:dyDescent="0.25">
      <c r="A55" s="216">
        <v>43</v>
      </c>
      <c r="B55" s="217" t="s">
        <v>289</v>
      </c>
      <c r="C55" s="218">
        <f t="shared" si="4"/>
        <v>707</v>
      </c>
      <c r="D55" s="218">
        <v>0</v>
      </c>
      <c r="E55" s="218">
        <v>0</v>
      </c>
      <c r="F55" s="236"/>
      <c r="G55" s="236"/>
      <c r="H55" s="218">
        <v>0</v>
      </c>
      <c r="I55" s="218">
        <v>0</v>
      </c>
      <c r="J55" s="218">
        <v>0</v>
      </c>
      <c r="K55" s="218">
        <v>0</v>
      </c>
      <c r="L55" s="218">
        <v>0</v>
      </c>
      <c r="M55" s="218">
        <v>0</v>
      </c>
      <c r="N55" s="218">
        <v>0</v>
      </c>
      <c r="O55" s="218">
        <v>0</v>
      </c>
      <c r="P55" s="236">
        <v>0</v>
      </c>
      <c r="Q55" s="218">
        <v>707</v>
      </c>
      <c r="R55" s="218">
        <v>0</v>
      </c>
      <c r="S55" s="218">
        <v>0</v>
      </c>
      <c r="T55" s="218"/>
      <c r="U55" s="126"/>
    </row>
    <row r="56" spans="1:21" x14ac:dyDescent="0.25">
      <c r="A56" s="216">
        <v>44</v>
      </c>
      <c r="B56" s="217" t="s">
        <v>290</v>
      </c>
      <c r="C56" s="218">
        <f t="shared" si="4"/>
        <v>1017</v>
      </c>
      <c r="D56" s="218">
        <v>0</v>
      </c>
      <c r="E56" s="218">
        <v>0</v>
      </c>
      <c r="F56" s="236"/>
      <c r="G56" s="236"/>
      <c r="H56" s="218">
        <v>0</v>
      </c>
      <c r="I56" s="218">
        <v>0</v>
      </c>
      <c r="J56" s="218">
        <v>0</v>
      </c>
      <c r="K56" s="218">
        <v>0</v>
      </c>
      <c r="L56" s="218">
        <v>0</v>
      </c>
      <c r="M56" s="218">
        <v>0</v>
      </c>
      <c r="N56" s="218">
        <v>0</v>
      </c>
      <c r="O56" s="218">
        <v>0</v>
      </c>
      <c r="P56" s="236">
        <v>0</v>
      </c>
      <c r="Q56" s="218">
        <v>957</v>
      </c>
      <c r="R56" s="218">
        <v>0</v>
      </c>
      <c r="S56" s="218">
        <v>60</v>
      </c>
      <c r="T56" s="218"/>
      <c r="U56" s="126"/>
    </row>
    <row r="57" spans="1:21" x14ac:dyDescent="0.25">
      <c r="A57" s="216">
        <v>45</v>
      </c>
      <c r="B57" s="217" t="s">
        <v>291</v>
      </c>
      <c r="C57" s="218">
        <f t="shared" si="4"/>
        <v>929</v>
      </c>
      <c r="D57" s="218">
        <v>0</v>
      </c>
      <c r="E57" s="218">
        <v>0</v>
      </c>
      <c r="F57" s="236"/>
      <c r="G57" s="236"/>
      <c r="H57" s="218">
        <v>0</v>
      </c>
      <c r="I57" s="218">
        <v>0</v>
      </c>
      <c r="J57" s="218">
        <v>0</v>
      </c>
      <c r="K57" s="218">
        <v>0</v>
      </c>
      <c r="L57" s="218">
        <v>0</v>
      </c>
      <c r="M57" s="218">
        <v>0</v>
      </c>
      <c r="N57" s="218">
        <v>0</v>
      </c>
      <c r="O57" s="218">
        <v>0</v>
      </c>
      <c r="P57" s="236">
        <v>0</v>
      </c>
      <c r="Q57" s="218">
        <v>929</v>
      </c>
      <c r="R57" s="218">
        <v>0</v>
      </c>
      <c r="S57" s="218">
        <v>0</v>
      </c>
      <c r="T57" s="218"/>
      <c r="U57" s="126"/>
    </row>
    <row r="58" spans="1:21" x14ac:dyDescent="0.25">
      <c r="A58" s="216">
        <v>46</v>
      </c>
      <c r="B58" s="217" t="s">
        <v>292</v>
      </c>
      <c r="C58" s="218">
        <f t="shared" si="4"/>
        <v>596</v>
      </c>
      <c r="D58" s="218">
        <v>0</v>
      </c>
      <c r="E58" s="218">
        <v>0</v>
      </c>
      <c r="F58" s="236"/>
      <c r="G58" s="236"/>
      <c r="H58" s="218">
        <v>0</v>
      </c>
      <c r="I58" s="218">
        <v>0</v>
      </c>
      <c r="J58" s="218">
        <v>0</v>
      </c>
      <c r="K58" s="218">
        <v>0</v>
      </c>
      <c r="L58" s="218">
        <v>0</v>
      </c>
      <c r="M58" s="218">
        <v>0</v>
      </c>
      <c r="N58" s="218">
        <v>0</v>
      </c>
      <c r="O58" s="218">
        <v>0</v>
      </c>
      <c r="P58" s="236">
        <v>0</v>
      </c>
      <c r="Q58" s="218">
        <v>596</v>
      </c>
      <c r="R58" s="218">
        <v>0</v>
      </c>
      <c r="S58" s="218">
        <v>0</v>
      </c>
      <c r="T58" s="218"/>
      <c r="U58" s="126"/>
    </row>
    <row r="59" spans="1:21" x14ac:dyDescent="0.25">
      <c r="A59" s="216">
        <v>47</v>
      </c>
      <c r="B59" s="221" t="s">
        <v>293</v>
      </c>
      <c r="C59" s="218">
        <f t="shared" si="4"/>
        <v>801</v>
      </c>
      <c r="D59" s="218">
        <v>0</v>
      </c>
      <c r="E59" s="218">
        <v>65</v>
      </c>
      <c r="F59" s="236"/>
      <c r="G59" s="236"/>
      <c r="H59" s="218">
        <v>0</v>
      </c>
      <c r="I59" s="218">
        <v>0</v>
      </c>
      <c r="J59" s="218">
        <v>0</v>
      </c>
      <c r="K59" s="218">
        <v>0</v>
      </c>
      <c r="L59" s="218">
        <v>0</v>
      </c>
      <c r="M59" s="218">
        <v>0</v>
      </c>
      <c r="N59" s="218">
        <v>0</v>
      </c>
      <c r="O59" s="218">
        <v>0</v>
      </c>
      <c r="P59" s="236">
        <v>0</v>
      </c>
      <c r="Q59" s="218">
        <v>736</v>
      </c>
      <c r="R59" s="218">
        <v>0</v>
      </c>
      <c r="S59" s="218">
        <v>0</v>
      </c>
      <c r="T59" s="218"/>
      <c r="U59" s="126"/>
    </row>
    <row r="60" spans="1:21" x14ac:dyDescent="0.25">
      <c r="A60" s="216">
        <v>48</v>
      </c>
      <c r="B60" s="221" t="s">
        <v>294</v>
      </c>
      <c r="C60" s="218">
        <f t="shared" si="4"/>
        <v>606</v>
      </c>
      <c r="D60" s="218">
        <v>0</v>
      </c>
      <c r="E60" s="218">
        <v>0</v>
      </c>
      <c r="F60" s="236"/>
      <c r="G60" s="236"/>
      <c r="H60" s="218">
        <v>0</v>
      </c>
      <c r="I60" s="218">
        <v>0</v>
      </c>
      <c r="J60" s="218">
        <v>0</v>
      </c>
      <c r="K60" s="218">
        <v>0</v>
      </c>
      <c r="L60" s="218">
        <v>0</v>
      </c>
      <c r="M60" s="218">
        <v>0</v>
      </c>
      <c r="N60" s="218">
        <v>0</v>
      </c>
      <c r="O60" s="218">
        <v>0</v>
      </c>
      <c r="P60" s="236">
        <v>0</v>
      </c>
      <c r="Q60" s="218">
        <v>606</v>
      </c>
      <c r="R60" s="218">
        <v>0</v>
      </c>
      <c r="S60" s="218">
        <v>0</v>
      </c>
      <c r="T60" s="218"/>
      <c r="U60" s="126"/>
    </row>
    <row r="61" spans="1:21" x14ac:dyDescent="0.25">
      <c r="A61" s="216">
        <v>49</v>
      </c>
      <c r="B61" s="217" t="s">
        <v>295</v>
      </c>
      <c r="C61" s="218">
        <f t="shared" si="4"/>
        <v>771</v>
      </c>
      <c r="D61" s="218">
        <v>0</v>
      </c>
      <c r="E61" s="218">
        <v>0</v>
      </c>
      <c r="F61" s="236"/>
      <c r="G61" s="236"/>
      <c r="H61" s="218">
        <v>0</v>
      </c>
      <c r="I61" s="218">
        <v>0</v>
      </c>
      <c r="J61" s="218">
        <v>0</v>
      </c>
      <c r="K61" s="218">
        <v>0</v>
      </c>
      <c r="L61" s="218">
        <v>0</v>
      </c>
      <c r="M61" s="218">
        <v>0</v>
      </c>
      <c r="N61" s="218">
        <v>0</v>
      </c>
      <c r="O61" s="218">
        <v>0</v>
      </c>
      <c r="P61" s="236">
        <v>0</v>
      </c>
      <c r="Q61" s="218">
        <v>771</v>
      </c>
      <c r="R61" s="218">
        <v>0</v>
      </c>
      <c r="S61" s="218">
        <v>0</v>
      </c>
      <c r="T61" s="218"/>
      <c r="U61" s="126"/>
    </row>
    <row r="62" spans="1:21" x14ac:dyDescent="0.25">
      <c r="A62" s="216">
        <v>50</v>
      </c>
      <c r="B62" s="222" t="s">
        <v>308</v>
      </c>
      <c r="C62" s="218">
        <f t="shared" si="4"/>
        <v>80</v>
      </c>
      <c r="D62" s="218">
        <v>0</v>
      </c>
      <c r="E62" s="218">
        <v>0</v>
      </c>
      <c r="F62" s="236"/>
      <c r="G62" s="236"/>
      <c r="H62" s="218">
        <v>0</v>
      </c>
      <c r="I62" s="218">
        <v>0</v>
      </c>
      <c r="J62" s="218">
        <v>0</v>
      </c>
      <c r="K62" s="218">
        <v>0</v>
      </c>
      <c r="L62" s="218">
        <v>0</v>
      </c>
      <c r="M62" s="218">
        <v>0</v>
      </c>
      <c r="N62" s="218">
        <v>0</v>
      </c>
      <c r="O62" s="218">
        <v>0</v>
      </c>
      <c r="P62" s="236">
        <v>0</v>
      </c>
      <c r="Q62" s="218">
        <v>80</v>
      </c>
      <c r="R62" s="218">
        <v>0</v>
      </c>
      <c r="S62" s="218">
        <v>0</v>
      </c>
      <c r="T62" s="218"/>
      <c r="U62" s="126"/>
    </row>
    <row r="63" spans="1:21" x14ac:dyDescent="0.25">
      <c r="A63" s="216">
        <v>51</v>
      </c>
      <c r="B63" s="222" t="s">
        <v>309</v>
      </c>
      <c r="C63" s="218">
        <f t="shared" si="4"/>
        <v>270</v>
      </c>
      <c r="D63" s="218">
        <v>0</v>
      </c>
      <c r="E63" s="218">
        <v>270</v>
      </c>
      <c r="F63" s="236"/>
      <c r="G63" s="236"/>
      <c r="H63" s="218">
        <v>0</v>
      </c>
      <c r="I63" s="218">
        <v>0</v>
      </c>
      <c r="J63" s="218">
        <v>0</v>
      </c>
      <c r="K63" s="218">
        <v>0</v>
      </c>
      <c r="L63" s="218">
        <v>0</v>
      </c>
      <c r="M63" s="218">
        <v>0</v>
      </c>
      <c r="N63" s="218"/>
      <c r="O63" s="218"/>
      <c r="P63" s="236">
        <v>0</v>
      </c>
      <c r="Q63" s="218">
        <v>0</v>
      </c>
      <c r="R63" s="218">
        <v>0</v>
      </c>
      <c r="S63" s="218">
        <v>0</v>
      </c>
      <c r="T63" s="218"/>
      <c r="U63" s="126"/>
    </row>
    <row r="64" spans="1:21" x14ac:dyDescent="0.25">
      <c r="A64" s="219" t="s">
        <v>9</v>
      </c>
      <c r="B64" s="220" t="s">
        <v>170</v>
      </c>
      <c r="C64" s="220">
        <f>SUM(C65:C67)</f>
        <v>176226</v>
      </c>
      <c r="D64" s="220">
        <f>SUM(D65:D67)</f>
        <v>0</v>
      </c>
      <c r="E64" s="220">
        <f t="shared" ref="E64:S64" si="5">SUM(E65:E67)</f>
        <v>0</v>
      </c>
      <c r="F64" s="220">
        <f t="shared" si="5"/>
        <v>140000</v>
      </c>
      <c r="G64" s="220">
        <f t="shared" si="5"/>
        <v>36226</v>
      </c>
      <c r="H64" s="220">
        <f t="shared" si="5"/>
        <v>0</v>
      </c>
      <c r="I64" s="220">
        <f t="shared" si="5"/>
        <v>0</v>
      </c>
      <c r="J64" s="220">
        <f t="shared" si="5"/>
        <v>0</v>
      </c>
      <c r="K64" s="220">
        <f t="shared" si="5"/>
        <v>0</v>
      </c>
      <c r="L64" s="220">
        <f t="shared" si="5"/>
        <v>0</v>
      </c>
      <c r="M64" s="220">
        <f t="shared" si="5"/>
        <v>0</v>
      </c>
      <c r="N64" s="220">
        <f t="shared" si="5"/>
        <v>0</v>
      </c>
      <c r="O64" s="220">
        <f t="shared" si="5"/>
        <v>0</v>
      </c>
      <c r="P64" s="220">
        <f t="shared" si="5"/>
        <v>0</v>
      </c>
      <c r="Q64" s="220">
        <f t="shared" si="5"/>
        <v>0</v>
      </c>
      <c r="R64" s="220">
        <f t="shared" si="5"/>
        <v>0</v>
      </c>
      <c r="S64" s="220">
        <f t="shared" si="5"/>
        <v>0</v>
      </c>
      <c r="T64" s="220"/>
      <c r="U64" s="126"/>
    </row>
    <row r="65" spans="1:21" x14ac:dyDescent="0.25">
      <c r="A65" s="216">
        <v>52</v>
      </c>
      <c r="B65" s="218" t="s">
        <v>171</v>
      </c>
      <c r="C65" s="218">
        <f>SUM(D65:T65)-N65-O65-P65</f>
        <v>36226</v>
      </c>
      <c r="D65" s="218"/>
      <c r="E65" s="218"/>
      <c r="F65" s="236"/>
      <c r="G65" s="236">
        <v>36226</v>
      </c>
      <c r="H65" s="218"/>
      <c r="I65" s="218"/>
      <c r="J65" s="218"/>
      <c r="K65" s="218"/>
      <c r="L65" s="218"/>
      <c r="M65" s="218"/>
      <c r="N65" s="218"/>
      <c r="O65" s="218"/>
      <c r="P65" s="236"/>
      <c r="Q65" s="218"/>
      <c r="R65" s="218"/>
      <c r="S65" s="218"/>
      <c r="T65" s="218"/>
      <c r="U65" s="126"/>
    </row>
    <row r="66" spans="1:21" ht="15.75" x14ac:dyDescent="0.25">
      <c r="A66" s="216">
        <v>53</v>
      </c>
      <c r="B66" s="29" t="s">
        <v>344</v>
      </c>
      <c r="C66" s="218">
        <f>SUM(D66:T66)-N66-O66-P66</f>
        <v>42000</v>
      </c>
      <c r="D66" s="218"/>
      <c r="E66" s="218"/>
      <c r="F66" s="236">
        <v>42000</v>
      </c>
      <c r="G66" s="236"/>
      <c r="H66" s="218"/>
      <c r="I66" s="218"/>
      <c r="J66" s="218"/>
      <c r="K66" s="218"/>
      <c r="L66" s="218"/>
      <c r="M66" s="218"/>
      <c r="N66" s="218"/>
      <c r="O66" s="218"/>
      <c r="P66" s="236"/>
      <c r="Q66" s="218"/>
      <c r="R66" s="218"/>
      <c r="S66" s="218"/>
      <c r="T66" s="218"/>
      <c r="U66" s="126"/>
    </row>
    <row r="67" spans="1:21" x14ac:dyDescent="0.25">
      <c r="A67" s="216">
        <v>54</v>
      </c>
      <c r="B67" s="218" t="s">
        <v>345</v>
      </c>
      <c r="C67" s="218">
        <f>SUM(D67:T67)-N67-O67-P67</f>
        <v>98000</v>
      </c>
      <c r="D67" s="218"/>
      <c r="E67" s="218"/>
      <c r="F67" s="236">
        <v>98000</v>
      </c>
      <c r="G67" s="236"/>
      <c r="H67" s="218"/>
      <c r="I67" s="218"/>
      <c r="J67" s="218"/>
      <c r="K67" s="218"/>
      <c r="L67" s="218"/>
      <c r="M67" s="218"/>
      <c r="N67" s="218"/>
      <c r="O67" s="218"/>
      <c r="P67" s="236"/>
      <c r="Q67" s="218"/>
      <c r="R67" s="218"/>
      <c r="S67" s="218"/>
      <c r="T67" s="218"/>
      <c r="U67" s="126"/>
    </row>
    <row r="68" spans="1:21" x14ac:dyDescent="0.25">
      <c r="A68" s="219" t="s">
        <v>17</v>
      </c>
      <c r="B68" s="220" t="s">
        <v>346</v>
      </c>
      <c r="C68" s="220">
        <f t="shared" ref="C68" si="6">SUM(C69:C70)</f>
        <v>13115</v>
      </c>
      <c r="D68" s="220">
        <f>SUM(D69:D70)</f>
        <v>0</v>
      </c>
      <c r="E68" s="220">
        <f t="shared" ref="E68:S68" si="7">SUM(E69:E70)</f>
        <v>0</v>
      </c>
      <c r="F68" s="220">
        <f t="shared" si="7"/>
        <v>0</v>
      </c>
      <c r="G68" s="220">
        <f t="shared" si="7"/>
        <v>0</v>
      </c>
      <c r="H68" s="220">
        <f t="shared" si="7"/>
        <v>0</v>
      </c>
      <c r="I68" s="220">
        <f t="shared" si="7"/>
        <v>0</v>
      </c>
      <c r="J68" s="220">
        <f t="shared" si="7"/>
        <v>0</v>
      </c>
      <c r="K68" s="220">
        <f t="shared" si="7"/>
        <v>0</v>
      </c>
      <c r="L68" s="220">
        <f t="shared" si="7"/>
        <v>0</v>
      </c>
      <c r="M68" s="220">
        <f t="shared" si="7"/>
        <v>0</v>
      </c>
      <c r="N68" s="220">
        <f t="shared" si="7"/>
        <v>0</v>
      </c>
      <c r="O68" s="220">
        <f t="shared" si="7"/>
        <v>0</v>
      </c>
      <c r="P68" s="220">
        <f t="shared" si="7"/>
        <v>0</v>
      </c>
      <c r="Q68" s="220">
        <f t="shared" si="7"/>
        <v>0</v>
      </c>
      <c r="R68" s="220">
        <f t="shared" si="7"/>
        <v>0</v>
      </c>
      <c r="S68" s="220">
        <f t="shared" si="7"/>
        <v>13115</v>
      </c>
      <c r="T68" s="220"/>
      <c r="U68" s="126"/>
    </row>
    <row r="69" spans="1:21" x14ac:dyDescent="0.25">
      <c r="A69" s="216">
        <v>55</v>
      </c>
      <c r="B69" s="218" t="s">
        <v>173</v>
      </c>
      <c r="C69" s="218">
        <f>SUM(D69:T69)-N69-O69-P69</f>
        <v>11101</v>
      </c>
      <c r="D69" s="218"/>
      <c r="E69" s="218"/>
      <c r="F69" s="236"/>
      <c r="G69" s="236"/>
      <c r="H69" s="218"/>
      <c r="I69" s="218"/>
      <c r="J69" s="218"/>
      <c r="K69" s="218"/>
      <c r="L69" s="218"/>
      <c r="M69" s="218"/>
      <c r="N69" s="218"/>
      <c r="O69" s="218"/>
      <c r="P69" s="236"/>
      <c r="Q69" s="218"/>
      <c r="R69" s="218"/>
      <c r="S69" s="218">
        <v>11101</v>
      </c>
      <c r="T69" s="218"/>
      <c r="U69" s="126"/>
    </row>
    <row r="70" spans="1:21" x14ac:dyDescent="0.25">
      <c r="A70" s="216">
        <v>56</v>
      </c>
      <c r="B70" s="218" t="s">
        <v>172</v>
      </c>
      <c r="C70" s="218">
        <f>SUM(D70:T70)-N70-O70-P70</f>
        <v>2014</v>
      </c>
      <c r="D70" s="218"/>
      <c r="E70" s="218"/>
      <c r="F70" s="236"/>
      <c r="G70" s="236"/>
      <c r="H70" s="218"/>
      <c r="I70" s="218"/>
      <c r="J70" s="218"/>
      <c r="K70" s="218"/>
      <c r="L70" s="218"/>
      <c r="M70" s="218"/>
      <c r="N70" s="218"/>
      <c r="O70" s="218"/>
      <c r="P70" s="236"/>
      <c r="Q70" s="218"/>
      <c r="R70" s="218"/>
      <c r="S70" s="218">
        <v>2014</v>
      </c>
      <c r="T70" s="218"/>
      <c r="U70" s="126"/>
    </row>
    <row r="71" spans="1:21" x14ac:dyDescent="0.25">
      <c r="A71" s="219" t="s">
        <v>62</v>
      </c>
      <c r="B71" s="220" t="s">
        <v>347</v>
      </c>
      <c r="C71" s="220">
        <f t="shared" ref="C71:T71" si="8">SUM(C72:C76)</f>
        <v>818637</v>
      </c>
      <c r="D71" s="220">
        <f t="shared" si="8"/>
        <v>0</v>
      </c>
      <c r="E71" s="220">
        <f t="shared" si="8"/>
        <v>0</v>
      </c>
      <c r="F71" s="220">
        <f t="shared" si="8"/>
        <v>0</v>
      </c>
      <c r="G71" s="220">
        <f t="shared" si="8"/>
        <v>0</v>
      </c>
      <c r="H71" s="220">
        <f t="shared" si="8"/>
        <v>512551</v>
      </c>
      <c r="I71" s="220">
        <f t="shared" si="8"/>
        <v>0</v>
      </c>
      <c r="J71" s="220">
        <f t="shared" si="8"/>
        <v>0</v>
      </c>
      <c r="K71" s="220">
        <f t="shared" si="8"/>
        <v>0</v>
      </c>
      <c r="L71" s="220">
        <f t="shared" si="8"/>
        <v>0</v>
      </c>
      <c r="M71" s="220">
        <f t="shared" si="8"/>
        <v>234173</v>
      </c>
      <c r="N71" s="220">
        <f t="shared" si="8"/>
        <v>0</v>
      </c>
      <c r="O71" s="220">
        <f t="shared" si="8"/>
        <v>0</v>
      </c>
      <c r="P71" s="220">
        <f t="shared" si="8"/>
        <v>0</v>
      </c>
      <c r="Q71" s="220">
        <f t="shared" si="8"/>
        <v>0</v>
      </c>
      <c r="R71" s="220">
        <f t="shared" si="8"/>
        <v>0</v>
      </c>
      <c r="S71" s="220">
        <f t="shared" si="8"/>
        <v>0</v>
      </c>
      <c r="T71" s="220">
        <f t="shared" si="8"/>
        <v>71913</v>
      </c>
      <c r="U71" s="126"/>
    </row>
    <row r="72" spans="1:21" x14ac:dyDescent="0.25">
      <c r="A72" s="216">
        <v>57</v>
      </c>
      <c r="B72" s="218" t="s">
        <v>348</v>
      </c>
      <c r="C72" s="218">
        <f>SUM(D72:T72)-N72-O72-P72</f>
        <v>117034</v>
      </c>
      <c r="D72" s="218"/>
      <c r="E72" s="218"/>
      <c r="F72" s="236"/>
      <c r="G72" s="236"/>
      <c r="H72" s="218"/>
      <c r="I72" s="218"/>
      <c r="J72" s="218"/>
      <c r="K72" s="218"/>
      <c r="L72" s="218"/>
      <c r="M72" s="218">
        <v>117034</v>
      </c>
      <c r="N72" s="218"/>
      <c r="O72" s="218"/>
      <c r="P72" s="236"/>
      <c r="Q72" s="218"/>
      <c r="R72" s="218"/>
      <c r="S72" s="218"/>
      <c r="T72" s="218"/>
      <c r="U72" s="126"/>
    </row>
    <row r="73" spans="1:21" x14ac:dyDescent="0.25">
      <c r="A73" s="216">
        <v>58</v>
      </c>
      <c r="B73" s="218" t="s">
        <v>349</v>
      </c>
      <c r="C73" s="218">
        <f>SUM(D73:T73)-N73-O73-P73</f>
        <v>103632</v>
      </c>
      <c r="D73" s="218"/>
      <c r="E73" s="218"/>
      <c r="F73" s="236"/>
      <c r="G73" s="236"/>
      <c r="H73" s="218"/>
      <c r="I73" s="218"/>
      <c r="J73" s="218"/>
      <c r="K73" s="218"/>
      <c r="L73" s="218"/>
      <c r="M73" s="218">
        <v>103632</v>
      </c>
      <c r="N73" s="218"/>
      <c r="O73" s="218"/>
      <c r="P73" s="236"/>
      <c r="Q73" s="218"/>
      <c r="R73" s="218"/>
      <c r="S73" s="218"/>
      <c r="T73" s="218"/>
      <c r="U73" s="126"/>
    </row>
    <row r="74" spans="1:21" x14ac:dyDescent="0.25">
      <c r="A74" s="216">
        <v>59</v>
      </c>
      <c r="B74" s="218" t="s">
        <v>350</v>
      </c>
      <c r="C74" s="218">
        <f>SUM(D74:T74)-N74-O74-P74</f>
        <v>13507</v>
      </c>
      <c r="D74" s="218"/>
      <c r="E74" s="218"/>
      <c r="F74" s="236"/>
      <c r="G74" s="236"/>
      <c r="H74" s="218"/>
      <c r="I74" s="218"/>
      <c r="J74" s="218"/>
      <c r="K74" s="218"/>
      <c r="L74" s="218"/>
      <c r="M74" s="218">
        <v>13507</v>
      </c>
      <c r="N74" s="218"/>
      <c r="O74" s="218"/>
      <c r="P74" s="236"/>
      <c r="Q74" s="218"/>
      <c r="R74" s="218"/>
      <c r="S74" s="218"/>
      <c r="T74" s="218"/>
      <c r="U74" s="126"/>
    </row>
    <row r="75" spans="1:21" x14ac:dyDescent="0.25">
      <c r="A75" s="216">
        <v>60</v>
      </c>
      <c r="B75" s="218" t="s">
        <v>351</v>
      </c>
      <c r="C75" s="218">
        <f>SUM(D75:T75)-N75-O75-P75</f>
        <v>512551</v>
      </c>
      <c r="D75" s="218"/>
      <c r="E75" s="218"/>
      <c r="F75" s="236"/>
      <c r="G75" s="236"/>
      <c r="H75" s="218">
        <v>512551</v>
      </c>
      <c r="I75" s="218"/>
      <c r="J75" s="218"/>
      <c r="K75" s="218"/>
      <c r="L75" s="218"/>
      <c r="M75" s="218"/>
      <c r="N75" s="218"/>
      <c r="O75" s="218"/>
      <c r="P75" s="236"/>
      <c r="Q75" s="218"/>
      <c r="R75" s="218"/>
      <c r="S75" s="218"/>
      <c r="T75" s="218"/>
      <c r="U75" s="126"/>
    </row>
    <row r="76" spans="1:21" x14ac:dyDescent="0.25">
      <c r="A76" s="216">
        <v>61</v>
      </c>
      <c r="B76" s="218" t="s">
        <v>313</v>
      </c>
      <c r="C76" s="218">
        <f>SUM(D76:T76)-N76-O76-P76</f>
        <v>71913</v>
      </c>
      <c r="D76" s="218"/>
      <c r="E76" s="218"/>
      <c r="F76" s="236"/>
      <c r="G76" s="236"/>
      <c r="H76" s="218"/>
      <c r="I76" s="218"/>
      <c r="J76" s="218"/>
      <c r="K76" s="218"/>
      <c r="L76" s="218"/>
      <c r="M76" s="218"/>
      <c r="N76" s="218"/>
      <c r="O76" s="218"/>
      <c r="P76" s="236"/>
      <c r="Q76" s="220"/>
      <c r="R76" s="218"/>
      <c r="S76" s="218"/>
      <c r="T76" s="218">
        <v>71913</v>
      </c>
      <c r="U76" s="126"/>
    </row>
    <row r="77" spans="1:21" x14ac:dyDescent="0.25">
      <c r="A77" s="219"/>
      <c r="B77" s="219" t="s">
        <v>250</v>
      </c>
      <c r="C77" s="220">
        <f>SUM(C78:C86)</f>
        <v>317424</v>
      </c>
      <c r="D77" s="220">
        <f t="shared" ref="D77:T77" si="9">SUM(D78:D86)</f>
        <v>0</v>
      </c>
      <c r="E77" s="220">
        <f t="shared" si="9"/>
        <v>0</v>
      </c>
      <c r="F77" s="220">
        <f t="shared" si="9"/>
        <v>0</v>
      </c>
      <c r="G77" s="220">
        <f t="shared" si="9"/>
        <v>0</v>
      </c>
      <c r="H77" s="220">
        <f t="shared" si="9"/>
        <v>59115</v>
      </c>
      <c r="I77" s="220">
        <f t="shared" si="9"/>
        <v>688</v>
      </c>
      <c r="J77" s="220">
        <f t="shared" si="9"/>
        <v>0</v>
      </c>
      <c r="K77" s="220">
        <f t="shared" si="9"/>
        <v>0</v>
      </c>
      <c r="L77" s="220">
        <f t="shared" si="9"/>
        <v>0</v>
      </c>
      <c r="M77" s="220">
        <f t="shared" si="9"/>
        <v>203329</v>
      </c>
      <c r="N77" s="220">
        <f t="shared" si="9"/>
        <v>0</v>
      </c>
      <c r="O77" s="220">
        <f t="shared" si="9"/>
        <v>0</v>
      </c>
      <c r="P77" s="220">
        <f t="shared" si="9"/>
        <v>0</v>
      </c>
      <c r="Q77" s="220">
        <f t="shared" si="9"/>
        <v>0</v>
      </c>
      <c r="R77" s="220">
        <f t="shared" si="9"/>
        <v>0</v>
      </c>
      <c r="S77" s="220">
        <f t="shared" si="9"/>
        <v>1711</v>
      </c>
      <c r="T77" s="220">
        <f t="shared" si="9"/>
        <v>52581</v>
      </c>
      <c r="U77" s="126"/>
    </row>
    <row r="78" spans="1:21" x14ac:dyDescent="0.25">
      <c r="A78" s="216">
        <v>1</v>
      </c>
      <c r="B78" s="218" t="s">
        <v>359</v>
      </c>
      <c r="C78" s="218">
        <f t="shared" ref="C78:C86" si="10">SUM(D78:T78)-N78-O78-P78</f>
        <v>528</v>
      </c>
      <c r="D78" s="218"/>
      <c r="E78" s="218"/>
      <c r="F78" s="236"/>
      <c r="G78" s="236"/>
      <c r="H78" s="218"/>
      <c r="I78" s="218">
        <v>528</v>
      </c>
      <c r="J78" s="218"/>
      <c r="K78" s="218"/>
      <c r="L78" s="218"/>
      <c r="M78" s="218"/>
      <c r="N78" s="218"/>
      <c r="O78" s="218"/>
      <c r="P78" s="236"/>
      <c r="Q78" s="218"/>
      <c r="R78" s="218"/>
      <c r="S78" s="218"/>
      <c r="T78" s="218"/>
      <c r="U78" s="126"/>
    </row>
    <row r="79" spans="1:21" x14ac:dyDescent="0.25">
      <c r="A79" s="216">
        <v>2</v>
      </c>
      <c r="B79" s="218" t="s">
        <v>360</v>
      </c>
      <c r="C79" s="218">
        <f t="shared" si="10"/>
        <v>160</v>
      </c>
      <c r="D79" s="218"/>
      <c r="E79" s="218"/>
      <c r="F79" s="236"/>
      <c r="G79" s="236"/>
      <c r="H79" s="218"/>
      <c r="I79" s="218">
        <v>160</v>
      </c>
      <c r="J79" s="218"/>
      <c r="K79" s="218"/>
      <c r="L79" s="218"/>
      <c r="M79" s="218"/>
      <c r="N79" s="218"/>
      <c r="O79" s="218"/>
      <c r="P79" s="236"/>
      <c r="Q79" s="220"/>
      <c r="R79" s="220"/>
      <c r="S79" s="218"/>
      <c r="T79" s="218"/>
      <c r="U79" s="126"/>
    </row>
    <row r="80" spans="1:21" x14ac:dyDescent="0.25">
      <c r="A80" s="216">
        <v>3</v>
      </c>
      <c r="B80" s="238" t="s">
        <v>361</v>
      </c>
      <c r="C80" s="218">
        <f t="shared" si="10"/>
        <v>59115</v>
      </c>
      <c r="D80" s="218"/>
      <c r="E80" s="218"/>
      <c r="F80" s="236"/>
      <c r="G80" s="236"/>
      <c r="H80" s="218">
        <v>59115</v>
      </c>
      <c r="I80" s="218"/>
      <c r="J80" s="218"/>
      <c r="K80" s="218"/>
      <c r="L80" s="218"/>
      <c r="M80" s="218"/>
      <c r="N80" s="218"/>
      <c r="O80" s="218"/>
      <c r="P80" s="236"/>
      <c r="Q80" s="218"/>
      <c r="R80" s="218"/>
      <c r="S80" s="218"/>
      <c r="T80" s="218"/>
      <c r="U80" s="126"/>
    </row>
    <row r="81" spans="1:21" x14ac:dyDescent="0.25">
      <c r="A81" s="216">
        <v>4</v>
      </c>
      <c r="B81" s="238" t="s">
        <v>362</v>
      </c>
      <c r="C81" s="218">
        <f t="shared" si="10"/>
        <v>119099</v>
      </c>
      <c r="D81" s="239"/>
      <c r="E81" s="239"/>
      <c r="F81" s="240"/>
      <c r="G81" s="240"/>
      <c r="H81" s="239"/>
      <c r="I81" s="237"/>
      <c r="J81" s="239"/>
      <c r="K81" s="239"/>
      <c r="L81" s="239"/>
      <c r="M81" s="239">
        <v>119099</v>
      </c>
      <c r="N81" s="239"/>
      <c r="O81" s="239"/>
      <c r="P81" s="240"/>
      <c r="Q81" s="239"/>
      <c r="R81" s="239"/>
      <c r="S81" s="239"/>
      <c r="T81" s="239"/>
      <c r="U81" s="126"/>
    </row>
    <row r="82" spans="1:21" x14ac:dyDescent="0.25">
      <c r="A82" s="216">
        <v>5</v>
      </c>
      <c r="B82" s="238" t="s">
        <v>363</v>
      </c>
      <c r="C82" s="218">
        <f t="shared" si="10"/>
        <v>13919</v>
      </c>
      <c r="D82" s="239"/>
      <c r="E82" s="239"/>
      <c r="F82" s="240"/>
      <c r="G82" s="240"/>
      <c r="H82" s="239"/>
      <c r="I82" s="237"/>
      <c r="J82" s="239"/>
      <c r="K82" s="239"/>
      <c r="L82" s="239"/>
      <c r="M82" s="241">
        <v>13919</v>
      </c>
      <c r="N82" s="239"/>
      <c r="O82" s="239"/>
      <c r="P82" s="240"/>
      <c r="Q82" s="239"/>
      <c r="R82" s="239"/>
      <c r="S82" s="239"/>
      <c r="T82" s="239"/>
      <c r="U82" s="126"/>
    </row>
    <row r="83" spans="1:21" x14ac:dyDescent="0.25">
      <c r="A83" s="216">
        <v>6</v>
      </c>
      <c r="B83" s="238" t="s">
        <v>322</v>
      </c>
      <c r="C83" s="218">
        <f t="shared" si="10"/>
        <v>1711</v>
      </c>
      <c r="D83" s="237"/>
      <c r="E83" s="237"/>
      <c r="F83" s="237"/>
      <c r="G83" s="237"/>
      <c r="H83" s="237"/>
      <c r="I83" s="237"/>
      <c r="J83" s="237"/>
      <c r="K83" s="237"/>
      <c r="L83" s="237"/>
      <c r="M83" s="242"/>
      <c r="N83" s="237"/>
      <c r="O83" s="237"/>
      <c r="P83" s="237"/>
      <c r="Q83" s="237"/>
      <c r="R83" s="237"/>
      <c r="S83" s="242">
        <v>1711</v>
      </c>
      <c r="T83" s="242"/>
      <c r="U83" s="126"/>
    </row>
    <row r="84" spans="1:21" x14ac:dyDescent="0.25">
      <c r="A84" s="216">
        <v>7</v>
      </c>
      <c r="B84" s="238" t="s">
        <v>364</v>
      </c>
      <c r="C84" s="218">
        <f t="shared" si="10"/>
        <v>1410</v>
      </c>
      <c r="D84" s="237"/>
      <c r="E84" s="237"/>
      <c r="F84" s="237"/>
      <c r="G84" s="237"/>
      <c r="H84" s="237"/>
      <c r="I84" s="237"/>
      <c r="J84" s="237"/>
      <c r="K84" s="237"/>
      <c r="L84" s="237"/>
      <c r="M84" s="242">
        <v>1410</v>
      </c>
      <c r="N84" s="237"/>
      <c r="O84" s="237"/>
      <c r="P84" s="237"/>
      <c r="Q84" s="237"/>
      <c r="R84" s="237"/>
      <c r="S84" s="237"/>
      <c r="T84" s="242"/>
      <c r="U84" s="126"/>
    </row>
    <row r="85" spans="1:21" x14ac:dyDescent="0.25">
      <c r="A85" s="216">
        <v>8</v>
      </c>
      <c r="B85" s="238" t="s">
        <v>323</v>
      </c>
      <c r="C85" s="218">
        <f t="shared" si="10"/>
        <v>68901</v>
      </c>
      <c r="D85" s="237"/>
      <c r="E85" s="237"/>
      <c r="F85" s="237"/>
      <c r="G85" s="237"/>
      <c r="H85" s="237"/>
      <c r="I85" s="237"/>
      <c r="J85" s="237"/>
      <c r="K85" s="237"/>
      <c r="L85" s="237"/>
      <c r="M85" s="242">
        <v>68901</v>
      </c>
      <c r="N85" s="237"/>
      <c r="O85" s="237"/>
      <c r="P85" s="237"/>
      <c r="Q85" s="237"/>
      <c r="R85" s="237"/>
      <c r="S85" s="237"/>
      <c r="T85" s="242"/>
      <c r="U85" s="126"/>
    </row>
    <row r="86" spans="1:21" ht="15.75" x14ac:dyDescent="0.25">
      <c r="A86" s="223">
        <v>9</v>
      </c>
      <c r="B86" s="243" t="s">
        <v>319</v>
      </c>
      <c r="C86" s="224">
        <f t="shared" si="10"/>
        <v>52581</v>
      </c>
      <c r="D86" s="244"/>
      <c r="E86" s="244"/>
      <c r="F86" s="244"/>
      <c r="G86" s="244"/>
      <c r="H86" s="244"/>
      <c r="I86" s="244"/>
      <c r="J86" s="244"/>
      <c r="K86" s="244"/>
      <c r="L86" s="244"/>
      <c r="M86" s="244"/>
      <c r="N86" s="244"/>
      <c r="O86" s="244"/>
      <c r="P86" s="244"/>
      <c r="Q86" s="244"/>
      <c r="R86" s="244"/>
      <c r="S86" s="244"/>
      <c r="T86" s="225">
        <v>52581</v>
      </c>
      <c r="U86" s="126"/>
    </row>
  </sheetData>
  <mergeCells count="25">
    <mergeCell ref="L4:L6"/>
    <mergeCell ref="N4:P4"/>
    <mergeCell ref="Q4:Q6"/>
    <mergeCell ref="N5:N6"/>
    <mergeCell ref="G4:G6"/>
    <mergeCell ref="H4:H6"/>
    <mergeCell ref="I4:I6"/>
    <mergeCell ref="J4:J6"/>
    <mergeCell ref="K4:K6"/>
    <mergeCell ref="T4:T6"/>
    <mergeCell ref="O5:O6"/>
    <mergeCell ref="P5:P6"/>
    <mergeCell ref="O3:S3"/>
    <mergeCell ref="O1:S1"/>
    <mergeCell ref="A2:S2"/>
    <mergeCell ref="J3:L3"/>
    <mergeCell ref="M4:M6"/>
    <mergeCell ref="R4:R6"/>
    <mergeCell ref="S4:S6"/>
    <mergeCell ref="A4:A6"/>
    <mergeCell ref="B4:B6"/>
    <mergeCell ref="C4:C6"/>
    <mergeCell ref="D4:D6"/>
    <mergeCell ref="E4:E6"/>
    <mergeCell ref="F4:F6"/>
  </mergeCells>
  <printOptions horizontalCentered="1"/>
  <pageMargins left="0.2" right="0" top="0.5" bottom="0.25" header="0.3" footer="0.3"/>
  <pageSetup paperSize="9" scale="58" orientation="landscape"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31"/>
  <sheetViews>
    <sheetView workbookViewId="0">
      <selection activeCell="B23" sqref="B23"/>
    </sheetView>
  </sheetViews>
  <sheetFormatPr defaultRowHeight="15" x14ac:dyDescent="0.25"/>
  <cols>
    <col min="1" max="1" width="6.5703125" customWidth="1"/>
    <col min="2" max="2" width="41.7109375" customWidth="1"/>
    <col min="3" max="3" width="15.140625" customWidth="1"/>
    <col min="4" max="4" width="18.42578125" customWidth="1"/>
    <col min="5" max="5" width="21.140625" customWidth="1"/>
  </cols>
  <sheetData>
    <row r="1" spans="1:5" ht="21.75" customHeight="1" x14ac:dyDescent="0.25">
      <c r="E1" s="4" t="s">
        <v>224</v>
      </c>
    </row>
    <row r="2" spans="1:5" ht="45" customHeight="1" x14ac:dyDescent="0.25">
      <c r="A2" s="292" t="s">
        <v>335</v>
      </c>
      <c r="B2" s="292"/>
      <c r="C2" s="292"/>
      <c r="D2" s="292"/>
      <c r="E2" s="292"/>
    </row>
    <row r="4" spans="1:5" ht="21" customHeight="1" x14ac:dyDescent="0.25">
      <c r="A4" s="293" t="s">
        <v>0</v>
      </c>
      <c r="B4" s="293" t="s">
        <v>21</v>
      </c>
      <c r="C4" s="293" t="s">
        <v>148</v>
      </c>
      <c r="D4" s="293"/>
      <c r="E4" s="293"/>
    </row>
    <row r="5" spans="1:5" ht="43.5" customHeight="1" x14ac:dyDescent="0.25">
      <c r="A5" s="293"/>
      <c r="B5" s="293"/>
      <c r="C5" s="3" t="s">
        <v>133</v>
      </c>
      <c r="D5" s="3" t="s">
        <v>134</v>
      </c>
      <c r="E5" s="3" t="s">
        <v>149</v>
      </c>
    </row>
    <row r="6" spans="1:5" ht="15.75" x14ac:dyDescent="0.25">
      <c r="A6" s="3" t="s">
        <v>2</v>
      </c>
      <c r="B6" s="3" t="s">
        <v>3</v>
      </c>
      <c r="C6" s="3">
        <v>1</v>
      </c>
      <c r="D6" s="3">
        <v>2</v>
      </c>
      <c r="E6" s="3">
        <v>3</v>
      </c>
    </row>
    <row r="7" spans="1:5" ht="24.95" customHeight="1" x14ac:dyDescent="0.25">
      <c r="A7" s="5">
        <v>1</v>
      </c>
      <c r="B7" s="6" t="s">
        <v>113</v>
      </c>
      <c r="C7" s="7">
        <v>1</v>
      </c>
      <c r="D7" s="8">
        <v>1</v>
      </c>
      <c r="E7" s="7">
        <v>1</v>
      </c>
    </row>
    <row r="8" spans="1:5" ht="24.95" customHeight="1" x14ac:dyDescent="0.25">
      <c r="A8" s="9">
        <v>2</v>
      </c>
      <c r="B8" s="10" t="s">
        <v>114</v>
      </c>
      <c r="C8" s="11">
        <v>1</v>
      </c>
      <c r="D8" s="11">
        <v>1</v>
      </c>
      <c r="E8" s="11">
        <v>1</v>
      </c>
    </row>
    <row r="9" spans="1:5" ht="24.95" customHeight="1" x14ac:dyDescent="0.25">
      <c r="A9" s="9">
        <v>3</v>
      </c>
      <c r="B9" s="10" t="s">
        <v>115</v>
      </c>
      <c r="C9" s="11">
        <v>1</v>
      </c>
      <c r="D9" s="11">
        <v>1</v>
      </c>
      <c r="E9" s="11">
        <v>1</v>
      </c>
    </row>
    <row r="10" spans="1:5" ht="24.95" customHeight="1" x14ac:dyDescent="0.25">
      <c r="A10" s="9">
        <v>4</v>
      </c>
      <c r="B10" s="10" t="s">
        <v>365</v>
      </c>
      <c r="C10" s="11">
        <v>1</v>
      </c>
      <c r="D10" s="11">
        <v>1</v>
      </c>
      <c r="E10" s="11">
        <v>1</v>
      </c>
    </row>
    <row r="11" spans="1:5" ht="24.95" customHeight="1" x14ac:dyDescent="0.25">
      <c r="A11" s="9">
        <v>5</v>
      </c>
      <c r="B11" s="10" t="s">
        <v>116</v>
      </c>
      <c r="C11" s="11">
        <v>1</v>
      </c>
      <c r="D11" s="11">
        <v>1</v>
      </c>
      <c r="E11" s="11">
        <v>1</v>
      </c>
    </row>
    <row r="12" spans="1:5" ht="24.95" customHeight="1" x14ac:dyDescent="0.25">
      <c r="A12" s="9">
        <v>6</v>
      </c>
      <c r="B12" s="10" t="s">
        <v>117</v>
      </c>
      <c r="C12" s="11">
        <v>1</v>
      </c>
      <c r="D12" s="11">
        <v>1</v>
      </c>
      <c r="E12" s="11">
        <v>1</v>
      </c>
    </row>
    <row r="13" spans="1:5" ht="24.95" customHeight="1" x14ac:dyDescent="0.25">
      <c r="A13" s="9">
        <v>7</v>
      </c>
      <c r="B13" s="10" t="s">
        <v>118</v>
      </c>
      <c r="C13" s="11">
        <v>1</v>
      </c>
      <c r="D13" s="11">
        <v>1</v>
      </c>
      <c r="E13" s="11">
        <v>1</v>
      </c>
    </row>
    <row r="14" spans="1:5" ht="24.95" customHeight="1" x14ac:dyDescent="0.25">
      <c r="A14" s="9">
        <v>8</v>
      </c>
      <c r="B14" s="10" t="s">
        <v>119</v>
      </c>
      <c r="C14" s="11">
        <v>1</v>
      </c>
      <c r="D14" s="11">
        <v>1</v>
      </c>
      <c r="E14" s="11">
        <v>1</v>
      </c>
    </row>
    <row r="15" spans="1:5" ht="24.95" customHeight="1" x14ac:dyDescent="0.25">
      <c r="A15" s="9">
        <v>9</v>
      </c>
      <c r="B15" s="10" t="s">
        <v>120</v>
      </c>
      <c r="C15" s="11">
        <v>1</v>
      </c>
      <c r="D15" s="11">
        <v>1</v>
      </c>
      <c r="E15" s="11">
        <v>1</v>
      </c>
    </row>
    <row r="16" spans="1:5" ht="24.95" customHeight="1" x14ac:dyDescent="0.25">
      <c r="A16" s="9">
        <v>10</v>
      </c>
      <c r="B16" s="10" t="s">
        <v>121</v>
      </c>
      <c r="C16" s="11">
        <v>1</v>
      </c>
      <c r="D16" s="11">
        <v>1</v>
      </c>
      <c r="E16" s="11">
        <v>1</v>
      </c>
    </row>
    <row r="17" spans="1:5" ht="16.5" x14ac:dyDescent="0.25">
      <c r="A17" s="12">
        <v>11</v>
      </c>
      <c r="B17" s="13" t="s">
        <v>122</v>
      </c>
      <c r="C17" s="14">
        <v>1</v>
      </c>
      <c r="D17" s="14">
        <v>1</v>
      </c>
      <c r="E17" s="14">
        <v>1</v>
      </c>
    </row>
    <row r="18" spans="1:5" x14ac:dyDescent="0.25">
      <c r="A18" s="19"/>
      <c r="B18" s="19"/>
      <c r="C18" s="19"/>
      <c r="D18" s="19"/>
      <c r="E18" s="19"/>
    </row>
    <row r="19" spans="1:5" x14ac:dyDescent="0.25">
      <c r="A19" s="19"/>
      <c r="B19" s="19"/>
      <c r="C19" s="19"/>
      <c r="D19" s="19"/>
      <c r="E19" s="19"/>
    </row>
    <row r="20" spans="1:5" x14ac:dyDescent="0.25">
      <c r="A20" s="19"/>
      <c r="B20" s="19"/>
      <c r="C20" s="19"/>
      <c r="D20" s="19"/>
      <c r="E20" s="19"/>
    </row>
    <row r="21" spans="1:5" x14ac:dyDescent="0.25">
      <c r="A21" s="19"/>
      <c r="B21" s="19"/>
      <c r="C21" s="19"/>
      <c r="D21" s="19"/>
      <c r="E21" s="19"/>
    </row>
    <row r="22" spans="1:5" x14ac:dyDescent="0.25">
      <c r="A22" s="19"/>
      <c r="B22" s="19"/>
      <c r="C22" s="19"/>
      <c r="D22" s="19"/>
      <c r="E22" s="19"/>
    </row>
    <row r="23" spans="1:5" x14ac:dyDescent="0.25">
      <c r="A23" s="19"/>
      <c r="B23" s="19"/>
      <c r="C23" s="19"/>
      <c r="D23" s="19"/>
      <c r="E23" s="19"/>
    </row>
    <row r="24" spans="1:5" x14ac:dyDescent="0.25">
      <c r="A24" s="19"/>
      <c r="B24" s="19"/>
      <c r="C24" s="19"/>
      <c r="D24" s="19"/>
      <c r="E24" s="19"/>
    </row>
    <row r="25" spans="1:5" x14ac:dyDescent="0.25">
      <c r="A25" s="19"/>
      <c r="B25" s="19"/>
      <c r="C25" s="19"/>
      <c r="D25" s="19"/>
      <c r="E25" s="19"/>
    </row>
    <row r="26" spans="1:5" x14ac:dyDescent="0.25">
      <c r="A26" s="19"/>
      <c r="B26" s="19"/>
      <c r="C26" s="19"/>
      <c r="D26" s="19"/>
      <c r="E26" s="19"/>
    </row>
    <row r="27" spans="1:5" x14ac:dyDescent="0.25">
      <c r="A27" s="19"/>
      <c r="B27" s="19"/>
      <c r="C27" s="19"/>
      <c r="D27" s="19"/>
      <c r="E27" s="19"/>
    </row>
    <row r="28" spans="1:5" x14ac:dyDescent="0.25">
      <c r="A28" s="19"/>
      <c r="B28" s="19"/>
      <c r="C28" s="19"/>
      <c r="D28" s="19"/>
      <c r="E28" s="19"/>
    </row>
    <row r="29" spans="1:5" x14ac:dyDescent="0.25">
      <c r="A29" s="19"/>
      <c r="B29" s="19"/>
      <c r="C29" s="19"/>
      <c r="D29" s="19"/>
      <c r="E29" s="19"/>
    </row>
    <row r="30" spans="1:5" x14ac:dyDescent="0.25">
      <c r="A30" s="19"/>
      <c r="B30" s="19"/>
      <c r="C30" s="19"/>
      <c r="D30" s="19"/>
      <c r="E30" s="19"/>
    </row>
    <row r="31" spans="1:5" x14ac:dyDescent="0.25">
      <c r="A31" s="19"/>
      <c r="B31" s="19"/>
      <c r="C31" s="19"/>
      <c r="D31" s="19"/>
      <c r="E31" s="19"/>
    </row>
  </sheetData>
  <mergeCells count="4">
    <mergeCell ref="A2:E2"/>
    <mergeCell ref="A4:A5"/>
    <mergeCell ref="B4:B5"/>
    <mergeCell ref="C4:E4"/>
  </mergeCells>
  <pageMargins left="0.55000000000000004" right="0.17" top="0.75" bottom="0.56999999999999995" header="0.3" footer="0.3"/>
  <pageSetup scale="9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20"/>
  <sheetViews>
    <sheetView workbookViewId="0">
      <pane xSplit="2" ySplit="9" topLeftCell="C10" activePane="bottomRight" state="frozen"/>
      <selection pane="topRight" activeCell="C1" sqref="C1"/>
      <selection pane="bottomLeft" activeCell="A10" sqref="A10"/>
      <selection pane="bottomRight" activeCell="H13" sqref="H13"/>
    </sheetView>
  </sheetViews>
  <sheetFormatPr defaultRowHeight="15" x14ac:dyDescent="0.25"/>
  <cols>
    <col min="1" max="1" width="6.5703125" style="1" customWidth="1"/>
    <col min="2" max="2" width="22.140625" style="1" customWidth="1"/>
    <col min="3" max="3" width="13.7109375" style="1" customWidth="1"/>
    <col min="4" max="5" width="15.28515625" style="1" customWidth="1"/>
    <col min="6" max="6" width="12" style="1" hidden="1" customWidth="1"/>
    <col min="7" max="8" width="17.85546875" style="1" customWidth="1"/>
    <col min="9" max="10" width="17.28515625" style="1" customWidth="1"/>
    <col min="11" max="11" width="9.140625" style="1"/>
    <col min="12" max="12" width="10.5703125" style="1" bestFit="1" customWidth="1"/>
    <col min="13" max="16384" width="9.140625" style="1"/>
  </cols>
  <sheetData>
    <row r="1" spans="1:13" ht="15.75" x14ac:dyDescent="0.25">
      <c r="I1" s="294" t="s">
        <v>225</v>
      </c>
      <c r="J1" s="294"/>
    </row>
    <row r="2" spans="1:13" ht="24" customHeight="1" x14ac:dyDescent="0.25">
      <c r="A2" s="298" t="s">
        <v>336</v>
      </c>
      <c r="B2" s="298"/>
      <c r="C2" s="298"/>
      <c r="D2" s="298"/>
      <c r="E2" s="298"/>
      <c r="F2" s="298"/>
      <c r="G2" s="298"/>
      <c r="H2" s="298"/>
      <c r="I2" s="298"/>
      <c r="J2" s="298"/>
    </row>
    <row r="3" spans="1:13" ht="11.25" customHeight="1" x14ac:dyDescent="0.25">
      <c r="A3" s="267"/>
      <c r="B3" s="267"/>
      <c r="C3" s="267"/>
      <c r="D3" s="267"/>
      <c r="E3" s="267"/>
      <c r="F3" s="267"/>
      <c r="G3" s="267"/>
      <c r="H3" s="267"/>
      <c r="I3" s="267"/>
      <c r="J3" s="267"/>
    </row>
    <row r="4" spans="1:13" ht="15.75" x14ac:dyDescent="0.25">
      <c r="E4" s="137"/>
      <c r="J4" s="138" t="s">
        <v>5</v>
      </c>
    </row>
    <row r="5" spans="1:13" ht="32.25" customHeight="1" x14ac:dyDescent="0.25">
      <c r="A5" s="299" t="s">
        <v>0</v>
      </c>
      <c r="B5" s="299" t="s">
        <v>21</v>
      </c>
      <c r="C5" s="299" t="s">
        <v>78</v>
      </c>
      <c r="D5" s="295" t="s">
        <v>226</v>
      </c>
      <c r="E5" s="296"/>
      <c r="F5" s="296"/>
      <c r="G5" s="297"/>
      <c r="H5" s="277" t="s">
        <v>324</v>
      </c>
      <c r="I5" s="299" t="s">
        <v>108</v>
      </c>
      <c r="J5" s="299" t="s">
        <v>199</v>
      </c>
    </row>
    <row r="6" spans="1:13" ht="23.25" customHeight="1" x14ac:dyDescent="0.25">
      <c r="A6" s="299"/>
      <c r="B6" s="299"/>
      <c r="C6" s="299"/>
      <c r="D6" s="277" t="s">
        <v>18</v>
      </c>
      <c r="E6" s="295" t="s">
        <v>107</v>
      </c>
      <c r="F6" s="296"/>
      <c r="G6" s="297"/>
      <c r="H6" s="300"/>
      <c r="I6" s="299"/>
      <c r="J6" s="299"/>
    </row>
    <row r="7" spans="1:13" ht="63" x14ac:dyDescent="0.25">
      <c r="A7" s="299"/>
      <c r="B7" s="299"/>
      <c r="C7" s="299"/>
      <c r="D7" s="278"/>
      <c r="E7" s="139" t="s">
        <v>42</v>
      </c>
      <c r="F7" s="105" t="s">
        <v>18</v>
      </c>
      <c r="G7" s="140" t="s">
        <v>227</v>
      </c>
      <c r="H7" s="278"/>
      <c r="I7" s="299"/>
      <c r="J7" s="299"/>
    </row>
    <row r="8" spans="1:13" ht="15.75" x14ac:dyDescent="0.25">
      <c r="A8" s="105" t="s">
        <v>2</v>
      </c>
      <c r="B8" s="105" t="s">
        <v>3</v>
      </c>
      <c r="C8" s="105">
        <v>1</v>
      </c>
      <c r="D8" s="105" t="s">
        <v>228</v>
      </c>
      <c r="E8" s="105">
        <v>3</v>
      </c>
      <c r="F8" s="105">
        <v>4</v>
      </c>
      <c r="G8" s="105">
        <v>4</v>
      </c>
      <c r="H8" s="205">
        <v>5</v>
      </c>
      <c r="I8" s="105">
        <v>6</v>
      </c>
      <c r="J8" s="105">
        <v>7</v>
      </c>
      <c r="L8" s="141"/>
    </row>
    <row r="9" spans="1:13" s="2" customFormat="1" ht="24.95" customHeight="1" x14ac:dyDescent="0.25">
      <c r="A9" s="142"/>
      <c r="B9" s="143" t="s">
        <v>19</v>
      </c>
      <c r="C9" s="144">
        <f>SUM(C10:C20)</f>
        <v>2214640</v>
      </c>
      <c r="D9" s="144">
        <f t="shared" ref="D9:I9" si="0">SUM(D10:D20)</f>
        <v>2093326</v>
      </c>
      <c r="E9" s="144">
        <f t="shared" si="0"/>
        <v>1302031</v>
      </c>
      <c r="F9" s="144">
        <f t="shared" si="0"/>
        <v>711540</v>
      </c>
      <c r="G9" s="144">
        <f t="shared" si="0"/>
        <v>791295</v>
      </c>
      <c r="H9" s="144">
        <f t="shared" si="0"/>
        <v>2184229</v>
      </c>
      <c r="I9" s="144">
        <f t="shared" si="0"/>
        <v>6008230.5</v>
      </c>
      <c r="J9" s="144">
        <f>SUM(J10:J20)</f>
        <v>10285785.5</v>
      </c>
    </row>
    <row r="10" spans="1:13" ht="24.95" customHeight="1" x14ac:dyDescent="0.25">
      <c r="A10" s="35">
        <v>1</v>
      </c>
      <c r="B10" s="118" t="s">
        <v>113</v>
      </c>
      <c r="C10" s="145">
        <v>808450</v>
      </c>
      <c r="D10" s="145">
        <f>E10+G10</f>
        <v>776120</v>
      </c>
      <c r="E10" s="145">
        <v>427020</v>
      </c>
      <c r="F10" s="145">
        <v>326404</v>
      </c>
      <c r="G10" s="145">
        <v>349100</v>
      </c>
      <c r="H10" s="145">
        <v>216126</v>
      </c>
      <c r="I10" s="145">
        <v>222184.2</v>
      </c>
      <c r="J10" s="145">
        <f>+D10+H10+I10</f>
        <v>1214430.2</v>
      </c>
      <c r="M10" s="137"/>
    </row>
    <row r="11" spans="1:13" ht="24.95" customHeight="1" x14ac:dyDescent="0.25">
      <c r="A11" s="35">
        <v>2</v>
      </c>
      <c r="B11" s="118" t="s">
        <v>114</v>
      </c>
      <c r="C11" s="145">
        <v>184290</v>
      </c>
      <c r="D11" s="145">
        <f t="shared" ref="D11:D20" si="1">E11+G11</f>
        <v>171278</v>
      </c>
      <c r="E11" s="145">
        <v>111458</v>
      </c>
      <c r="F11" s="145">
        <v>58000</v>
      </c>
      <c r="G11" s="145">
        <v>59820</v>
      </c>
      <c r="H11" s="145">
        <v>115331</v>
      </c>
      <c r="I11" s="145">
        <v>336147</v>
      </c>
      <c r="J11" s="145">
        <f t="shared" ref="J11:J20" si="2">+D11+H11+I11</f>
        <v>622756</v>
      </c>
      <c r="L11" s="137"/>
    </row>
    <row r="12" spans="1:13" ht="24.95" customHeight="1" x14ac:dyDescent="0.25">
      <c r="A12" s="35">
        <v>3</v>
      </c>
      <c r="B12" s="118" t="s">
        <v>115</v>
      </c>
      <c r="C12" s="145">
        <v>138940</v>
      </c>
      <c r="D12" s="145">
        <f t="shared" si="1"/>
        <v>129290</v>
      </c>
      <c r="E12" s="145">
        <v>86050</v>
      </c>
      <c r="F12" s="145">
        <v>41180</v>
      </c>
      <c r="G12" s="145">
        <v>43240</v>
      </c>
      <c r="H12" s="145">
        <v>173407</v>
      </c>
      <c r="I12" s="145">
        <v>541475.30000000005</v>
      </c>
      <c r="J12" s="145">
        <f t="shared" si="2"/>
        <v>844172.3</v>
      </c>
    </row>
    <row r="13" spans="1:13" ht="24.95" customHeight="1" x14ac:dyDescent="0.25">
      <c r="A13" s="35">
        <v>4</v>
      </c>
      <c r="B13" s="118" t="s">
        <v>365</v>
      </c>
      <c r="C13" s="145">
        <v>99090</v>
      </c>
      <c r="D13" s="145">
        <f t="shared" si="1"/>
        <v>90638</v>
      </c>
      <c r="E13" s="145">
        <v>54658</v>
      </c>
      <c r="F13" s="145">
        <v>43200</v>
      </c>
      <c r="G13" s="145">
        <v>35980</v>
      </c>
      <c r="H13" s="145">
        <v>188385</v>
      </c>
      <c r="I13" s="145">
        <v>585718</v>
      </c>
      <c r="J13" s="145">
        <f t="shared" si="2"/>
        <v>864741</v>
      </c>
    </row>
    <row r="14" spans="1:13" ht="24.95" customHeight="1" x14ac:dyDescent="0.25">
      <c r="A14" s="35">
        <v>5</v>
      </c>
      <c r="B14" s="118" t="s">
        <v>116</v>
      </c>
      <c r="C14" s="145">
        <v>222850</v>
      </c>
      <c r="D14" s="145">
        <f t="shared" si="1"/>
        <v>210096</v>
      </c>
      <c r="E14" s="145">
        <v>155126</v>
      </c>
      <c r="F14" s="145">
        <v>25736</v>
      </c>
      <c r="G14" s="145">
        <v>54970</v>
      </c>
      <c r="H14" s="145">
        <v>303825</v>
      </c>
      <c r="I14" s="145">
        <v>784561</v>
      </c>
      <c r="J14" s="145">
        <f t="shared" si="2"/>
        <v>1298482</v>
      </c>
    </row>
    <row r="15" spans="1:13" ht="24.95" customHeight="1" x14ac:dyDescent="0.25">
      <c r="A15" s="35">
        <v>6</v>
      </c>
      <c r="B15" s="118" t="s">
        <v>117</v>
      </c>
      <c r="C15" s="145">
        <v>190940</v>
      </c>
      <c r="D15" s="145">
        <f t="shared" si="1"/>
        <v>180539</v>
      </c>
      <c r="E15" s="145">
        <v>128189</v>
      </c>
      <c r="F15" s="145">
        <v>33060</v>
      </c>
      <c r="G15" s="145">
        <v>52350</v>
      </c>
      <c r="H15" s="145">
        <v>209974</v>
      </c>
      <c r="I15" s="145">
        <v>569270</v>
      </c>
      <c r="J15" s="145">
        <f t="shared" si="2"/>
        <v>959783</v>
      </c>
    </row>
    <row r="16" spans="1:13" ht="24.95" customHeight="1" x14ac:dyDescent="0.25">
      <c r="A16" s="35">
        <v>7</v>
      </c>
      <c r="B16" s="118" t="s">
        <v>118</v>
      </c>
      <c r="C16" s="145">
        <v>128170</v>
      </c>
      <c r="D16" s="145">
        <f t="shared" si="1"/>
        <v>120370</v>
      </c>
      <c r="E16" s="145">
        <v>85670</v>
      </c>
      <c r="F16" s="145">
        <v>34550</v>
      </c>
      <c r="G16" s="145">
        <v>34700</v>
      </c>
      <c r="H16" s="145">
        <v>208330</v>
      </c>
      <c r="I16" s="145">
        <v>631034</v>
      </c>
      <c r="J16" s="145">
        <f t="shared" si="2"/>
        <v>959734</v>
      </c>
    </row>
    <row r="17" spans="1:10" ht="24.95" customHeight="1" x14ac:dyDescent="0.25">
      <c r="A17" s="35">
        <v>8</v>
      </c>
      <c r="B17" s="118" t="s">
        <v>119</v>
      </c>
      <c r="C17" s="145">
        <v>100760</v>
      </c>
      <c r="D17" s="145">
        <f t="shared" si="1"/>
        <v>95560</v>
      </c>
      <c r="E17" s="145">
        <v>64610</v>
      </c>
      <c r="F17" s="145">
        <v>40000</v>
      </c>
      <c r="G17" s="145">
        <v>30950</v>
      </c>
      <c r="H17" s="145">
        <v>183228</v>
      </c>
      <c r="I17" s="145">
        <v>579493</v>
      </c>
      <c r="J17" s="145">
        <f t="shared" si="2"/>
        <v>858281</v>
      </c>
    </row>
    <row r="18" spans="1:10" ht="24.95" customHeight="1" x14ac:dyDescent="0.25">
      <c r="A18" s="35">
        <v>9</v>
      </c>
      <c r="B18" s="118" t="s">
        <v>120</v>
      </c>
      <c r="C18" s="145">
        <v>120840</v>
      </c>
      <c r="D18" s="145">
        <f t="shared" si="1"/>
        <v>113355</v>
      </c>
      <c r="E18" s="145">
        <v>77405</v>
      </c>
      <c r="F18" s="145">
        <v>42970</v>
      </c>
      <c r="G18" s="145">
        <v>35950</v>
      </c>
      <c r="H18" s="145">
        <v>209829</v>
      </c>
      <c r="I18" s="145">
        <v>611574</v>
      </c>
      <c r="J18" s="145">
        <f t="shared" si="2"/>
        <v>934758</v>
      </c>
    </row>
    <row r="19" spans="1:10" ht="24.95" customHeight="1" x14ac:dyDescent="0.25">
      <c r="A19" s="35">
        <v>10</v>
      </c>
      <c r="B19" s="118" t="s">
        <v>121</v>
      </c>
      <c r="C19" s="145">
        <v>138200</v>
      </c>
      <c r="D19" s="145">
        <f t="shared" si="1"/>
        <v>130700</v>
      </c>
      <c r="E19" s="145">
        <v>61765</v>
      </c>
      <c r="F19" s="145">
        <v>44970</v>
      </c>
      <c r="G19" s="145">
        <v>68935</v>
      </c>
      <c r="H19" s="145">
        <v>193040</v>
      </c>
      <c r="I19" s="145">
        <v>565515</v>
      </c>
      <c r="J19" s="145">
        <f t="shared" si="2"/>
        <v>889255</v>
      </c>
    </row>
    <row r="20" spans="1:10" ht="24.95" customHeight="1" x14ac:dyDescent="0.25">
      <c r="A20" s="146">
        <v>11</v>
      </c>
      <c r="B20" s="147" t="s">
        <v>122</v>
      </c>
      <c r="C20" s="148">
        <v>82110</v>
      </c>
      <c r="D20" s="148">
        <f t="shared" si="1"/>
        <v>75380</v>
      </c>
      <c r="E20" s="148">
        <v>50080</v>
      </c>
      <c r="F20" s="148">
        <v>21470</v>
      </c>
      <c r="G20" s="148">
        <v>25300</v>
      </c>
      <c r="H20" s="148">
        <v>182754</v>
      </c>
      <c r="I20" s="148">
        <v>581259</v>
      </c>
      <c r="J20" s="145">
        <f t="shared" si="2"/>
        <v>839393</v>
      </c>
    </row>
  </sheetData>
  <mergeCells count="12">
    <mergeCell ref="I1:J1"/>
    <mergeCell ref="D5:G5"/>
    <mergeCell ref="D6:D7"/>
    <mergeCell ref="E6:G6"/>
    <mergeCell ref="A2:J2"/>
    <mergeCell ref="A3:J3"/>
    <mergeCell ref="A5:A7"/>
    <mergeCell ref="B5:B7"/>
    <mergeCell ref="C5:C7"/>
    <mergeCell ref="I5:I7"/>
    <mergeCell ref="J5:J7"/>
    <mergeCell ref="H5:H7"/>
  </mergeCells>
  <printOptions horizontalCentered="1"/>
  <pageMargins left="0.24" right="0.17" top="0.75" bottom="0.33" header="0.3" footer="0.3"/>
  <pageSetup paperSize="9" orientation="landscape"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17</vt:i4>
      </vt:variant>
    </vt:vector>
  </HeadingPairs>
  <TitlesOfParts>
    <vt:vector size="28" baseType="lpstr">
      <vt:lpstr>BIEU 33</vt:lpstr>
      <vt:lpstr>BIEU 34</vt:lpstr>
      <vt:lpstr>bieu 35</vt:lpstr>
      <vt:lpstr>bieu 36</vt:lpstr>
      <vt:lpstr>Bieu 37</vt:lpstr>
      <vt:lpstr>Bieu 38</vt:lpstr>
      <vt:lpstr>Bieu 40</vt:lpstr>
      <vt:lpstr>Bieu 41</vt:lpstr>
      <vt:lpstr>Bieu 42</vt:lpstr>
      <vt:lpstr>Bieu 43</vt:lpstr>
      <vt:lpstr>Bieu 44</vt:lpstr>
      <vt:lpstr>'BIEU 33'!chuong_phuluc_15_name</vt:lpstr>
      <vt:lpstr>'bieu 35'!chuong_phuluc_16</vt:lpstr>
      <vt:lpstr>'bieu 35'!chuong_phuluc_16_name</vt:lpstr>
      <vt:lpstr>'BIEU 34'!chuong_phuluc_30</vt:lpstr>
      <vt:lpstr>'BIEU 34'!chuong_phuluc_30_name</vt:lpstr>
      <vt:lpstr>'bieu 36'!chuong_phuluc_33</vt:lpstr>
      <vt:lpstr>'bieu 36'!chuong_phuluc_33_name</vt:lpstr>
      <vt:lpstr>'Bieu 37'!chuong_phuluc_34_name</vt:lpstr>
      <vt:lpstr>'Bieu 42'!chuong_phuluc_39</vt:lpstr>
      <vt:lpstr>'Bieu 42'!chuong_phuluc_39_name</vt:lpstr>
      <vt:lpstr>'Bieu 43'!chuong_phuluc_42_name</vt:lpstr>
      <vt:lpstr>'BIEU 34'!Print_Area</vt:lpstr>
      <vt:lpstr>'bieu 36'!Print_Area</vt:lpstr>
      <vt:lpstr>'Bieu 37'!Print_Area</vt:lpstr>
      <vt:lpstr>'Bieu 38'!Print_Area</vt:lpstr>
      <vt:lpstr>'Bieu 38'!Print_Titles</vt:lpstr>
      <vt:lpstr>'Bieu 40'!Print_Titles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dc:creator>
  <cp:lastModifiedBy>ADMIN</cp:lastModifiedBy>
  <cp:lastPrinted>2024-11-22T06:56:33Z</cp:lastPrinted>
  <dcterms:created xsi:type="dcterms:W3CDTF">2017-04-26T02:19:00Z</dcterms:created>
  <dcterms:modified xsi:type="dcterms:W3CDTF">2024-11-25T10:19:16Z</dcterms:modified>
</cp:coreProperties>
</file>